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L158" i="1"/>
  <c r="J158"/>
  <c r="O158"/>
  <c r="N158"/>
  <c r="M158"/>
  <c r="M144"/>
  <c r="O77"/>
  <c r="O78" s="1"/>
  <c r="N78"/>
  <c r="Q78" s="1"/>
  <c r="N77"/>
  <c r="Q77" s="1"/>
  <c r="C190"/>
  <c r="O189"/>
  <c r="N189"/>
  <c r="M189"/>
  <c r="L189"/>
  <c r="K189"/>
  <c r="J189"/>
  <c r="I189"/>
  <c r="H189"/>
  <c r="G189"/>
  <c r="F189"/>
  <c r="E189"/>
  <c r="D189"/>
  <c r="O188"/>
  <c r="N188"/>
  <c r="M188"/>
  <c r="L188"/>
  <c r="K188"/>
  <c r="J188"/>
  <c r="I188"/>
  <c r="H188"/>
  <c r="G188"/>
  <c r="F188"/>
  <c r="E188"/>
  <c r="D188"/>
  <c r="O187"/>
  <c r="N187"/>
  <c r="M187"/>
  <c r="L187"/>
  <c r="K187"/>
  <c r="J187"/>
  <c r="I187"/>
  <c r="H187"/>
  <c r="G187"/>
  <c r="F187"/>
  <c r="E187"/>
  <c r="D187"/>
  <c r="O186"/>
  <c r="N186"/>
  <c r="M186"/>
  <c r="L186"/>
  <c r="K186"/>
  <c r="K190" s="1"/>
  <c r="J186"/>
  <c r="J190" s="1"/>
  <c r="I186"/>
  <c r="I190" s="1"/>
  <c r="H186"/>
  <c r="H190" s="1"/>
  <c r="G186"/>
  <c r="G190" s="1"/>
  <c r="F186"/>
  <c r="F190" s="1"/>
  <c r="E186"/>
  <c r="E190" s="1"/>
  <c r="D186"/>
  <c r="C184"/>
  <c r="C212" s="1"/>
  <c r="O183"/>
  <c r="N183"/>
  <c r="M183"/>
  <c r="L183"/>
  <c r="K183"/>
  <c r="J183"/>
  <c r="I183"/>
  <c r="H183"/>
  <c r="G183"/>
  <c r="F183"/>
  <c r="E183"/>
  <c r="D183"/>
  <c r="O182"/>
  <c r="N182"/>
  <c r="M182"/>
  <c r="L182"/>
  <c r="K182"/>
  <c r="J182"/>
  <c r="I182"/>
  <c r="H182"/>
  <c r="G182"/>
  <c r="F182"/>
  <c r="E182"/>
  <c r="D182"/>
  <c r="O181"/>
  <c r="N181"/>
  <c r="M181"/>
  <c r="L181"/>
  <c r="K181"/>
  <c r="J181"/>
  <c r="J184" s="1"/>
  <c r="J212" s="1"/>
  <c r="I181"/>
  <c r="H181"/>
  <c r="G181"/>
  <c r="F181"/>
  <c r="E181"/>
  <c r="D181"/>
  <c r="O180"/>
  <c r="N180"/>
  <c r="M180"/>
  <c r="L180"/>
  <c r="K180"/>
  <c r="J180"/>
  <c r="I180"/>
  <c r="H180"/>
  <c r="G180"/>
  <c r="F180"/>
  <c r="E180"/>
  <c r="D180"/>
  <c r="O179"/>
  <c r="N179"/>
  <c r="M179"/>
  <c r="L179"/>
  <c r="K179"/>
  <c r="J179"/>
  <c r="I179"/>
  <c r="H179"/>
  <c r="G179"/>
  <c r="F179"/>
  <c r="E179"/>
  <c r="D179"/>
  <c r="O178"/>
  <c r="N178"/>
  <c r="M178"/>
  <c r="L178"/>
  <c r="K178"/>
  <c r="J178"/>
  <c r="I178"/>
  <c r="H178"/>
  <c r="H184" s="1"/>
  <c r="H212" s="1"/>
  <c r="G178"/>
  <c r="F178"/>
  <c r="E178"/>
  <c r="D178"/>
  <c r="D184" s="1"/>
  <c r="D212" s="1"/>
  <c r="C167"/>
  <c r="O166"/>
  <c r="N166"/>
  <c r="M166"/>
  <c r="L166"/>
  <c r="K166"/>
  <c r="J166"/>
  <c r="I166"/>
  <c r="H166"/>
  <c r="G166"/>
  <c r="F166"/>
  <c r="E166"/>
  <c r="D166"/>
  <c r="O165"/>
  <c r="N165"/>
  <c r="M165"/>
  <c r="L165"/>
  <c r="K165"/>
  <c r="J165"/>
  <c r="I165"/>
  <c r="H165"/>
  <c r="G165"/>
  <c r="F165"/>
  <c r="E165"/>
  <c r="D165"/>
  <c r="O164"/>
  <c r="N164"/>
  <c r="M164"/>
  <c r="L164"/>
  <c r="K164"/>
  <c r="J164"/>
  <c r="I164"/>
  <c r="H164"/>
  <c r="G164"/>
  <c r="F164"/>
  <c r="E164"/>
  <c r="D164"/>
  <c r="O163"/>
  <c r="N163"/>
  <c r="M163"/>
  <c r="L163"/>
  <c r="L167" s="1"/>
  <c r="K163"/>
  <c r="K167" s="1"/>
  <c r="J163"/>
  <c r="J167" s="1"/>
  <c r="I163"/>
  <c r="I167" s="1"/>
  <c r="H163"/>
  <c r="H167" s="1"/>
  <c r="G163"/>
  <c r="G167" s="1"/>
  <c r="F163"/>
  <c r="F167" s="1"/>
  <c r="E163"/>
  <c r="E167" s="1"/>
  <c r="D163"/>
  <c r="D167" s="1"/>
  <c r="C160"/>
  <c r="C211" s="1"/>
  <c r="O159"/>
  <c r="N159"/>
  <c r="M159"/>
  <c r="L159"/>
  <c r="K159"/>
  <c r="J159"/>
  <c r="I159"/>
  <c r="H159"/>
  <c r="G159"/>
  <c r="F159"/>
  <c r="E159"/>
  <c r="D159"/>
  <c r="I158"/>
  <c r="H158"/>
  <c r="G158"/>
  <c r="F158"/>
  <c r="E158"/>
  <c r="D158"/>
  <c r="O157"/>
  <c r="N157"/>
  <c r="N160" s="1"/>
  <c r="N211" s="1"/>
  <c r="M157"/>
  <c r="L157"/>
  <c r="K157"/>
  <c r="J157"/>
  <c r="I157"/>
  <c r="H157"/>
  <c r="G157"/>
  <c r="F157"/>
  <c r="E157"/>
  <c r="D157"/>
  <c r="C145"/>
  <c r="L144"/>
  <c r="L145" s="1"/>
  <c r="K144"/>
  <c r="K145" s="1"/>
  <c r="J144"/>
  <c r="J145" s="1"/>
  <c r="I144"/>
  <c r="I145" s="1"/>
  <c r="O145" s="1"/>
  <c r="H144"/>
  <c r="H145" s="1"/>
  <c r="N145" s="1"/>
  <c r="G144"/>
  <c r="G145" s="1"/>
  <c r="M145" s="1"/>
  <c r="F144"/>
  <c r="F145" s="1"/>
  <c r="E144"/>
  <c r="E145" s="1"/>
  <c r="D144"/>
  <c r="D145" s="1"/>
  <c r="C142"/>
  <c r="C210" s="1"/>
  <c r="O141"/>
  <c r="N141"/>
  <c r="M141"/>
  <c r="L141"/>
  <c r="K141"/>
  <c r="J141"/>
  <c r="I141"/>
  <c r="H141"/>
  <c r="G141"/>
  <c r="O140"/>
  <c r="N140"/>
  <c r="M140"/>
  <c r="L140"/>
  <c r="K140"/>
  <c r="J140"/>
  <c r="I140"/>
  <c r="H140"/>
  <c r="G140"/>
  <c r="F140"/>
  <c r="E140"/>
  <c r="D140"/>
  <c r="O139"/>
  <c r="N139"/>
  <c r="M139"/>
  <c r="L139"/>
  <c r="K139"/>
  <c r="J139"/>
  <c r="I139"/>
  <c r="H139"/>
  <c r="G139"/>
  <c r="F139"/>
  <c r="E139"/>
  <c r="D139"/>
  <c r="O138"/>
  <c r="N138"/>
  <c r="M138"/>
  <c r="L138"/>
  <c r="K138"/>
  <c r="J138"/>
  <c r="I138"/>
  <c r="H138"/>
  <c r="G138"/>
  <c r="G142" s="1"/>
  <c r="G210" s="1"/>
  <c r="F138"/>
  <c r="E138"/>
  <c r="D138"/>
  <c r="C126"/>
  <c r="C209" s="1"/>
  <c r="O125"/>
  <c r="N125"/>
  <c r="M125"/>
  <c r="L125"/>
  <c r="K125"/>
  <c r="J125"/>
  <c r="I125"/>
  <c r="H125"/>
  <c r="G125"/>
  <c r="F125"/>
  <c r="E125"/>
  <c r="D125"/>
  <c r="O124"/>
  <c r="N124"/>
  <c r="M124"/>
  <c r="L124"/>
  <c r="K124"/>
  <c r="J124"/>
  <c r="I124"/>
  <c r="H124"/>
  <c r="G124"/>
  <c r="F124"/>
  <c r="E124"/>
  <c r="D124"/>
  <c r="O123"/>
  <c r="N123"/>
  <c r="M123"/>
  <c r="L123"/>
  <c r="K123"/>
  <c r="J123"/>
  <c r="I123"/>
  <c r="H123"/>
  <c r="G123"/>
  <c r="F123"/>
  <c r="E123"/>
  <c r="D123"/>
  <c r="N122"/>
  <c r="M122"/>
  <c r="L122"/>
  <c r="K122"/>
  <c r="J122"/>
  <c r="I122"/>
  <c r="H122"/>
  <c r="G122"/>
  <c r="F122"/>
  <c r="E122"/>
  <c r="D122"/>
  <c r="O121"/>
  <c r="N121"/>
  <c r="M121"/>
  <c r="L121"/>
  <c r="K121"/>
  <c r="J121"/>
  <c r="J126" s="1"/>
  <c r="J209" s="1"/>
  <c r="I121"/>
  <c r="H121"/>
  <c r="G121"/>
  <c r="F121"/>
  <c r="F126" s="1"/>
  <c r="F209" s="1"/>
  <c r="E121"/>
  <c r="D121"/>
  <c r="C109"/>
  <c r="O108"/>
  <c r="O109" s="1"/>
  <c r="N108"/>
  <c r="N109" s="1"/>
  <c r="M108"/>
  <c r="L108"/>
  <c r="L109" s="1"/>
  <c r="K108"/>
  <c r="K109" s="1"/>
  <c r="J108"/>
  <c r="J109" s="1"/>
  <c r="I108"/>
  <c r="I109" s="1"/>
  <c r="H108"/>
  <c r="H109" s="1"/>
  <c r="G108"/>
  <c r="G109" s="1"/>
  <c r="F108"/>
  <c r="F109" s="1"/>
  <c r="E108"/>
  <c r="E109" s="1"/>
  <c r="D108"/>
  <c r="D109" s="1"/>
  <c r="C106"/>
  <c r="C208" s="1"/>
  <c r="O105"/>
  <c r="N105"/>
  <c r="M105"/>
  <c r="L105"/>
  <c r="K105"/>
  <c r="J105"/>
  <c r="I105"/>
  <c r="H105"/>
  <c r="G105"/>
  <c r="F105"/>
  <c r="E105"/>
  <c r="D105"/>
  <c r="O104"/>
  <c r="N104"/>
  <c r="M104"/>
  <c r="L104"/>
  <c r="K104"/>
  <c r="J104"/>
  <c r="I104"/>
  <c r="H104"/>
  <c r="G104"/>
  <c r="F104"/>
  <c r="E104"/>
  <c r="D104"/>
  <c r="O103"/>
  <c r="N103"/>
  <c r="M103"/>
  <c r="L103"/>
  <c r="K103"/>
  <c r="J103"/>
  <c r="I103"/>
  <c r="I106" s="1"/>
  <c r="I208" s="1"/>
  <c r="H103"/>
  <c r="H106" s="1"/>
  <c r="H208" s="1"/>
  <c r="G103"/>
  <c r="F103"/>
  <c r="F106" s="1"/>
  <c r="F208" s="1"/>
  <c r="E103"/>
  <c r="E106" s="1"/>
  <c r="E208" s="1"/>
  <c r="D103"/>
  <c r="D106" s="1"/>
  <c r="D208" s="1"/>
  <c r="C91"/>
  <c r="C207" s="1"/>
  <c r="O90"/>
  <c r="N90"/>
  <c r="M90"/>
  <c r="L90"/>
  <c r="K90"/>
  <c r="J90"/>
  <c r="I90"/>
  <c r="H90"/>
  <c r="G90"/>
  <c r="F90"/>
  <c r="E90"/>
  <c r="D90"/>
  <c r="O89"/>
  <c r="N89"/>
  <c r="M89"/>
  <c r="L89"/>
  <c r="K89"/>
  <c r="J89"/>
  <c r="I89"/>
  <c r="H89"/>
  <c r="G89"/>
  <c r="F89"/>
  <c r="E89"/>
  <c r="D89"/>
  <c r="O88"/>
  <c r="N88"/>
  <c r="M88"/>
  <c r="L88"/>
  <c r="K88"/>
  <c r="J88"/>
  <c r="I88"/>
  <c r="H88"/>
  <c r="G88"/>
  <c r="F88"/>
  <c r="E88"/>
  <c r="D88"/>
  <c r="O87"/>
  <c r="N87"/>
  <c r="M87"/>
  <c r="L87"/>
  <c r="K87"/>
  <c r="J87"/>
  <c r="I87"/>
  <c r="H87"/>
  <c r="G87"/>
  <c r="F87"/>
  <c r="E87"/>
  <c r="D87"/>
  <c r="O86"/>
  <c r="N86"/>
  <c r="M86"/>
  <c r="L86"/>
  <c r="K86"/>
  <c r="K91" s="1"/>
  <c r="K207" s="1"/>
  <c r="J86"/>
  <c r="I86"/>
  <c r="I91" s="1"/>
  <c r="I207" s="1"/>
  <c r="H86"/>
  <c r="G86"/>
  <c r="G91" s="1"/>
  <c r="G207" s="1"/>
  <c r="F86"/>
  <c r="E86"/>
  <c r="E91" s="1"/>
  <c r="E207" s="1"/>
  <c r="D86"/>
  <c r="C78"/>
  <c r="M77"/>
  <c r="M78" s="1"/>
  <c r="P78" s="1"/>
  <c r="L77"/>
  <c r="L78" s="1"/>
  <c r="R78" s="1"/>
  <c r="K77"/>
  <c r="K78" s="1"/>
  <c r="J77"/>
  <c r="J78" s="1"/>
  <c r="I77"/>
  <c r="I78" s="1"/>
  <c r="H77"/>
  <c r="H78" s="1"/>
  <c r="G77"/>
  <c r="G78" s="1"/>
  <c r="F77"/>
  <c r="F78" s="1"/>
  <c r="E77"/>
  <c r="E78" s="1"/>
  <c r="D77"/>
  <c r="D78" s="1"/>
  <c r="C75"/>
  <c r="C206" s="1"/>
  <c r="O74"/>
  <c r="N74"/>
  <c r="M74"/>
  <c r="L74"/>
  <c r="K74"/>
  <c r="J74"/>
  <c r="I74"/>
  <c r="H74"/>
  <c r="G74"/>
  <c r="F74"/>
  <c r="E74"/>
  <c r="D74"/>
  <c r="O73"/>
  <c r="N73"/>
  <c r="M73"/>
  <c r="L73"/>
  <c r="K73"/>
  <c r="J73"/>
  <c r="I73"/>
  <c r="H73"/>
  <c r="G73"/>
  <c r="F73"/>
  <c r="E73"/>
  <c r="D73"/>
  <c r="O72"/>
  <c r="N72"/>
  <c r="M72"/>
  <c r="L72"/>
  <c r="K72"/>
  <c r="J72"/>
  <c r="I72"/>
  <c r="H72"/>
  <c r="G72"/>
  <c r="F72"/>
  <c r="E72"/>
  <c r="D72"/>
  <c r="O71"/>
  <c r="N71"/>
  <c r="M71"/>
  <c r="L71"/>
  <c r="K71"/>
  <c r="J71"/>
  <c r="I71"/>
  <c r="H71"/>
  <c r="G71"/>
  <c r="F71"/>
  <c r="E71"/>
  <c r="D71"/>
  <c r="O70"/>
  <c r="N70"/>
  <c r="M70"/>
  <c r="L70"/>
  <c r="K70"/>
  <c r="J70"/>
  <c r="I70"/>
  <c r="H70"/>
  <c r="G70"/>
  <c r="F70"/>
  <c r="E70"/>
  <c r="D70"/>
  <c r="O69"/>
  <c r="N69"/>
  <c r="M69"/>
  <c r="L69"/>
  <c r="L75" s="1"/>
  <c r="L206" s="1"/>
  <c r="K69"/>
  <c r="J69"/>
  <c r="J75" s="1"/>
  <c r="J206" s="1"/>
  <c r="I69"/>
  <c r="H69"/>
  <c r="H75" s="1"/>
  <c r="H206" s="1"/>
  <c r="G69"/>
  <c r="F69"/>
  <c r="F75" s="1"/>
  <c r="F206" s="1"/>
  <c r="E69"/>
  <c r="D69"/>
  <c r="D75" s="1"/>
  <c r="D206" s="1"/>
  <c r="C56"/>
  <c r="O55"/>
  <c r="N55"/>
  <c r="M55"/>
  <c r="L55"/>
  <c r="K55"/>
  <c r="J55"/>
  <c r="I55"/>
  <c r="H55"/>
  <c r="G55"/>
  <c r="F55"/>
  <c r="E55"/>
  <c r="D55"/>
  <c r="B55"/>
  <c r="O54"/>
  <c r="N54"/>
  <c r="M54"/>
  <c r="L54"/>
  <c r="K54"/>
  <c r="J54"/>
  <c r="I54"/>
  <c r="H54"/>
  <c r="G54"/>
  <c r="F54"/>
  <c r="E54"/>
  <c r="D54"/>
  <c r="O53"/>
  <c r="N53"/>
  <c r="M53"/>
  <c r="L53"/>
  <c r="K53"/>
  <c r="J53"/>
  <c r="I53"/>
  <c r="H53"/>
  <c r="G53"/>
  <c r="F53"/>
  <c r="E53"/>
  <c r="D53"/>
  <c r="O52"/>
  <c r="N52"/>
  <c r="M52"/>
  <c r="L52"/>
  <c r="K52"/>
  <c r="J52"/>
  <c r="I52"/>
  <c r="H52"/>
  <c r="G52"/>
  <c r="F52"/>
  <c r="E52"/>
  <c r="D52"/>
  <c r="O51"/>
  <c r="N51"/>
  <c r="M51"/>
  <c r="L51"/>
  <c r="K51"/>
  <c r="J51"/>
  <c r="I51"/>
  <c r="H51"/>
  <c r="G51"/>
  <c r="F51"/>
  <c r="E51"/>
  <c r="D51"/>
  <c r="O50"/>
  <c r="N50"/>
  <c r="M50"/>
  <c r="L50"/>
  <c r="K50"/>
  <c r="J50"/>
  <c r="I50"/>
  <c r="H50"/>
  <c r="G50"/>
  <c r="F50"/>
  <c r="E50"/>
  <c r="D50"/>
  <c r="O49"/>
  <c r="N49"/>
  <c r="M49"/>
  <c r="L49"/>
  <c r="K49"/>
  <c r="J49"/>
  <c r="I49"/>
  <c r="H49"/>
  <c r="G49"/>
  <c r="F49"/>
  <c r="E49"/>
  <c r="E56" s="1"/>
  <c r="D49"/>
  <c r="C47"/>
  <c r="C205" s="1"/>
  <c r="O46"/>
  <c r="N46"/>
  <c r="M46"/>
  <c r="L46"/>
  <c r="K46"/>
  <c r="J46"/>
  <c r="I46"/>
  <c r="H46"/>
  <c r="G46"/>
  <c r="O45"/>
  <c r="M45"/>
  <c r="L45"/>
  <c r="K45"/>
  <c r="J45"/>
  <c r="I45"/>
  <c r="H45"/>
  <c r="G45"/>
  <c r="F45"/>
  <c r="E45"/>
  <c r="D45"/>
  <c r="O44"/>
  <c r="N44"/>
  <c r="M44"/>
  <c r="L44"/>
  <c r="K44"/>
  <c r="J44"/>
  <c r="I44"/>
  <c r="H44"/>
  <c r="G44"/>
  <c r="F44"/>
  <c r="E44"/>
  <c r="D44"/>
  <c r="O43"/>
  <c r="N43"/>
  <c r="M43"/>
  <c r="L43"/>
  <c r="K43"/>
  <c r="J43"/>
  <c r="I43"/>
  <c r="H43"/>
  <c r="G43"/>
  <c r="F43"/>
  <c r="E43"/>
  <c r="D43"/>
  <c r="O42"/>
  <c r="N42"/>
  <c r="M42"/>
  <c r="L42"/>
  <c r="K42"/>
  <c r="J42"/>
  <c r="I42"/>
  <c r="H42"/>
  <c r="G42"/>
  <c r="O41"/>
  <c r="N41"/>
  <c r="M41"/>
  <c r="L41"/>
  <c r="K41"/>
  <c r="J41"/>
  <c r="I41"/>
  <c r="H41"/>
  <c r="G41"/>
  <c r="F41"/>
  <c r="E41"/>
  <c r="D41"/>
  <c r="O40"/>
  <c r="N40"/>
  <c r="M40"/>
  <c r="L40"/>
  <c r="K40"/>
  <c r="J40"/>
  <c r="I40"/>
  <c r="H40"/>
  <c r="G40"/>
  <c r="F40"/>
  <c r="E40"/>
  <c r="D40"/>
  <c r="C29"/>
  <c r="O28"/>
  <c r="N28"/>
  <c r="M28"/>
  <c r="L28"/>
  <c r="K28"/>
  <c r="J28"/>
  <c r="I28"/>
  <c r="H28"/>
  <c r="G28"/>
  <c r="F28"/>
  <c r="E28"/>
  <c r="D28"/>
  <c r="O27"/>
  <c r="N27"/>
  <c r="M27"/>
  <c r="L27"/>
  <c r="K27"/>
  <c r="J27"/>
  <c r="J29" s="1"/>
  <c r="I27"/>
  <c r="H27"/>
  <c r="G27"/>
  <c r="F27"/>
  <c r="F29" s="1"/>
  <c r="E27"/>
  <c r="D27"/>
  <c r="D29" s="1"/>
  <c r="C25"/>
  <c r="C204" s="1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I23"/>
  <c r="H23"/>
  <c r="G23"/>
  <c r="F23"/>
  <c r="E23"/>
  <c r="D23"/>
  <c r="O22"/>
  <c r="N22"/>
  <c r="M22"/>
  <c r="L22"/>
  <c r="L25" s="1"/>
  <c r="L204" s="1"/>
  <c r="K22"/>
  <c r="J22"/>
  <c r="I22"/>
  <c r="H22"/>
  <c r="G22"/>
  <c r="F22"/>
  <c r="E22"/>
  <c r="D22"/>
  <c r="D25" s="1"/>
  <c r="D204" s="1"/>
  <c r="C10"/>
  <c r="C203" s="1"/>
  <c r="O9"/>
  <c r="N9"/>
  <c r="M9"/>
  <c r="L9"/>
  <c r="K9"/>
  <c r="J9"/>
  <c r="I9"/>
  <c r="H9"/>
  <c r="G9"/>
  <c r="F9"/>
  <c r="E9"/>
  <c r="D9"/>
  <c r="O8"/>
  <c r="N8"/>
  <c r="M8"/>
  <c r="L8"/>
  <c r="K8"/>
  <c r="J8"/>
  <c r="I8"/>
  <c r="H8"/>
  <c r="G8"/>
  <c r="F8"/>
  <c r="E8"/>
  <c r="D8"/>
  <c r="O7"/>
  <c r="N7"/>
  <c r="M7"/>
  <c r="L7"/>
  <c r="K7"/>
  <c r="J7"/>
  <c r="I7"/>
  <c r="H7"/>
  <c r="G7"/>
  <c r="F7"/>
  <c r="E7"/>
  <c r="D7"/>
  <c r="O6"/>
  <c r="N6"/>
  <c r="M6"/>
  <c r="L6"/>
  <c r="K6"/>
  <c r="J6"/>
  <c r="I6"/>
  <c r="H6"/>
  <c r="G6"/>
  <c r="F6"/>
  <c r="E6"/>
  <c r="D6"/>
  <c r="O5"/>
  <c r="N5"/>
  <c r="M5"/>
  <c r="L5"/>
  <c r="K5"/>
  <c r="J5"/>
  <c r="I5"/>
  <c r="H5"/>
  <c r="G5"/>
  <c r="F5"/>
  <c r="E5"/>
  <c r="D5"/>
  <c r="S77" l="1"/>
  <c r="S78"/>
  <c r="R77"/>
  <c r="Q139"/>
  <c r="N144"/>
  <c r="Q144" s="1"/>
  <c r="P158"/>
  <c r="R23"/>
  <c r="Q23"/>
  <c r="G47"/>
  <c r="G205" s="1"/>
  <c r="K47"/>
  <c r="K205" s="1"/>
  <c r="I56"/>
  <c r="O91"/>
  <c r="O207" s="1"/>
  <c r="E160"/>
  <c r="E211" s="1"/>
  <c r="I160"/>
  <c r="I211" s="1"/>
  <c r="P77"/>
  <c r="O144"/>
  <c r="Q138"/>
  <c r="Q55"/>
  <c r="J160"/>
  <c r="J211" s="1"/>
  <c r="I75"/>
  <c r="I206" s="1"/>
  <c r="M106"/>
  <c r="M208" s="1"/>
  <c r="R5"/>
  <c r="R9"/>
  <c r="R51"/>
  <c r="Q121"/>
  <c r="G126"/>
  <c r="G209" s="1"/>
  <c r="R123"/>
  <c r="R125"/>
  <c r="Q159"/>
  <c r="N167"/>
  <c r="O184"/>
  <c r="O212" s="1"/>
  <c r="R7"/>
  <c r="Q7"/>
  <c r="R72"/>
  <c r="Q104"/>
  <c r="R104"/>
  <c r="H142"/>
  <c r="H210" s="1"/>
  <c r="D142"/>
  <c r="D210" s="1"/>
  <c r="L142"/>
  <c r="L210" s="1"/>
  <c r="O142"/>
  <c r="O210" s="1"/>
  <c r="H160"/>
  <c r="H211" s="1"/>
  <c r="L160"/>
  <c r="L211" s="1"/>
  <c r="Q178"/>
  <c r="Q180"/>
  <c r="Q181"/>
  <c r="Q182"/>
  <c r="P189"/>
  <c r="L29"/>
  <c r="I47"/>
  <c r="I205" s="1"/>
  <c r="P41"/>
  <c r="R50"/>
  <c r="Q123"/>
  <c r="Q125"/>
  <c r="K184"/>
  <c r="K212" s="1"/>
  <c r="P9"/>
  <c r="Q24"/>
  <c r="R24"/>
  <c r="R40"/>
  <c r="R41"/>
  <c r="Q69"/>
  <c r="Q70"/>
  <c r="Q72"/>
  <c r="Q74"/>
  <c r="N106"/>
  <c r="N208" s="1"/>
  <c r="H126"/>
  <c r="H209" s="1"/>
  <c r="R122"/>
  <c r="P141"/>
  <c r="Q141"/>
  <c r="R144"/>
  <c r="G160"/>
  <c r="G211" s="1"/>
  <c r="K160"/>
  <c r="K211" s="1"/>
  <c r="R157"/>
  <c r="P180"/>
  <c r="D190"/>
  <c r="Q109"/>
  <c r="R145"/>
  <c r="Q145"/>
  <c r="O160"/>
  <c r="R180"/>
  <c r="P186"/>
  <c r="R187"/>
  <c r="Q5"/>
  <c r="G10"/>
  <c r="G203" s="1"/>
  <c r="K10"/>
  <c r="K203" s="1"/>
  <c r="P7"/>
  <c r="P8"/>
  <c r="Q8"/>
  <c r="S8" s="1"/>
  <c r="G25"/>
  <c r="G204" s="1"/>
  <c r="K25"/>
  <c r="K204" s="1"/>
  <c r="R22"/>
  <c r="E25"/>
  <c r="E204" s="1"/>
  <c r="I25"/>
  <c r="I204" s="1"/>
  <c r="P24"/>
  <c r="H29"/>
  <c r="D56"/>
  <c r="H56"/>
  <c r="L56"/>
  <c r="P52"/>
  <c r="P54"/>
  <c r="N56"/>
  <c r="E75"/>
  <c r="E206" s="1"/>
  <c r="R70"/>
  <c r="P74"/>
  <c r="S74" s="1"/>
  <c r="R86"/>
  <c r="Q88"/>
  <c r="R88"/>
  <c r="Q90"/>
  <c r="R90"/>
  <c r="J106"/>
  <c r="J208" s="1"/>
  <c r="R105"/>
  <c r="R109"/>
  <c r="K126"/>
  <c r="K209" s="1"/>
  <c r="P123"/>
  <c r="D126"/>
  <c r="D209" s="1"/>
  <c r="P125"/>
  <c r="S125" s="1"/>
  <c r="E142"/>
  <c r="E210" s="1"/>
  <c r="I142"/>
  <c r="I210" s="1"/>
  <c r="K142"/>
  <c r="K210" s="1"/>
  <c r="R139"/>
  <c r="M142"/>
  <c r="M210" s="1"/>
  <c r="D160"/>
  <c r="D211" s="1"/>
  <c r="Q158"/>
  <c r="Q167"/>
  <c r="P164"/>
  <c r="P166"/>
  <c r="G184"/>
  <c r="G212" s="1"/>
  <c r="R178"/>
  <c r="P182"/>
  <c r="S182" s="1"/>
  <c r="P183"/>
  <c r="E10"/>
  <c r="E203" s="1"/>
  <c r="I10"/>
  <c r="I203" s="1"/>
  <c r="P5"/>
  <c r="J10"/>
  <c r="J203" s="1"/>
  <c r="Q6"/>
  <c r="F25"/>
  <c r="F204" s="1"/>
  <c r="J25"/>
  <c r="J204" s="1"/>
  <c r="H25"/>
  <c r="H204" s="1"/>
  <c r="G29"/>
  <c r="K29"/>
  <c r="E29"/>
  <c r="I29"/>
  <c r="P28"/>
  <c r="E47"/>
  <c r="E205" s="1"/>
  <c r="Q42"/>
  <c r="G56"/>
  <c r="R49"/>
  <c r="P50"/>
  <c r="Q51"/>
  <c r="P72"/>
  <c r="P73"/>
  <c r="Q73"/>
  <c r="F91"/>
  <c r="F207" s="1"/>
  <c r="J91"/>
  <c r="J207" s="1"/>
  <c r="D91"/>
  <c r="D207" s="1"/>
  <c r="H91"/>
  <c r="H207" s="1"/>
  <c r="P88"/>
  <c r="R89"/>
  <c r="P90"/>
  <c r="G106"/>
  <c r="G208" s="1"/>
  <c r="K106"/>
  <c r="K208" s="1"/>
  <c r="Q108"/>
  <c r="P159"/>
  <c r="L184"/>
  <c r="L212" s="1"/>
  <c r="P187"/>
  <c r="D10"/>
  <c r="D203" s="1"/>
  <c r="H10"/>
  <c r="H203" s="1"/>
  <c r="L10"/>
  <c r="L203" s="1"/>
  <c r="Q9"/>
  <c r="S9" s="1"/>
  <c r="Q27"/>
  <c r="N29"/>
  <c r="D47"/>
  <c r="D205" s="1"/>
  <c r="H47"/>
  <c r="H205" s="1"/>
  <c r="L47"/>
  <c r="L205" s="1"/>
  <c r="R42"/>
  <c r="P43"/>
  <c r="S43" s="1"/>
  <c r="Q43"/>
  <c r="Q44"/>
  <c r="R44"/>
  <c r="Q45"/>
  <c r="S45" s="1"/>
  <c r="P45"/>
  <c r="Q46"/>
  <c r="F56"/>
  <c r="R52"/>
  <c r="R54"/>
  <c r="G75"/>
  <c r="G206" s="1"/>
  <c r="K75"/>
  <c r="K206" s="1"/>
  <c r="P70"/>
  <c r="S70" s="1"/>
  <c r="P71"/>
  <c r="S71" s="1"/>
  <c r="Q71"/>
  <c r="M75"/>
  <c r="P108"/>
  <c r="M109"/>
  <c r="R121"/>
  <c r="O126"/>
  <c r="O209" s="1"/>
  <c r="P139"/>
  <c r="S139" s="1"/>
  <c r="P140"/>
  <c r="S140" s="1"/>
  <c r="Q140"/>
  <c r="R141"/>
  <c r="R164"/>
  <c r="R166"/>
  <c r="O167"/>
  <c r="E184"/>
  <c r="E212" s="1"/>
  <c r="I184"/>
  <c r="I212" s="1"/>
  <c r="P178"/>
  <c r="S178" s="1"/>
  <c r="P179"/>
  <c r="Q179"/>
  <c r="R182"/>
  <c r="Q187"/>
  <c r="S187" s="1"/>
  <c r="L190"/>
  <c r="Q189"/>
  <c r="M25"/>
  <c r="P23"/>
  <c r="S23" s="1"/>
  <c r="O29"/>
  <c r="R27"/>
  <c r="R87"/>
  <c r="L91"/>
  <c r="L207" s="1"/>
  <c r="R124"/>
  <c r="L126"/>
  <c r="L209" s="1"/>
  <c r="Q183"/>
  <c r="S183" s="1"/>
  <c r="N184"/>
  <c r="P188"/>
  <c r="M190"/>
  <c r="P6"/>
  <c r="N25"/>
  <c r="P42"/>
  <c r="R163"/>
  <c r="Q165"/>
  <c r="R165"/>
  <c r="S189"/>
  <c r="N10"/>
  <c r="M29"/>
  <c r="Q40"/>
  <c r="Q41"/>
  <c r="S41" s="1"/>
  <c r="R43"/>
  <c r="R45"/>
  <c r="Q53"/>
  <c r="R53"/>
  <c r="P55"/>
  <c r="S55" s="1"/>
  <c r="F184"/>
  <c r="F212" s="1"/>
  <c r="Q49"/>
  <c r="K56"/>
  <c r="R55"/>
  <c r="O56"/>
  <c r="O10"/>
  <c r="R8"/>
  <c r="L106"/>
  <c r="L208" s="1"/>
  <c r="R103"/>
  <c r="Q22"/>
  <c r="P69"/>
  <c r="S69" s="1"/>
  <c r="P181"/>
  <c r="P22"/>
  <c r="O47"/>
  <c r="R46"/>
  <c r="N75"/>
  <c r="S141"/>
  <c r="R6"/>
  <c r="M10"/>
  <c r="O25"/>
  <c r="P27"/>
  <c r="S27" s="1"/>
  <c r="Q28"/>
  <c r="R28"/>
  <c r="P40"/>
  <c r="P44"/>
  <c r="S44" s="1"/>
  <c r="M47"/>
  <c r="F142"/>
  <c r="F210" s="1"/>
  <c r="J142"/>
  <c r="J210" s="1"/>
  <c r="P138"/>
  <c r="S138" s="1"/>
  <c r="R167"/>
  <c r="Q86"/>
  <c r="O106"/>
  <c r="P121"/>
  <c r="R142"/>
  <c r="R210" s="1"/>
  <c r="P144"/>
  <c r="F160"/>
  <c r="F211" s="1"/>
  <c r="F47"/>
  <c r="F205" s="1"/>
  <c r="J47"/>
  <c r="J205" s="1"/>
  <c r="N47"/>
  <c r="P46"/>
  <c r="S46" s="1"/>
  <c r="J56"/>
  <c r="Q50"/>
  <c r="Q52"/>
  <c r="Q54"/>
  <c r="M56"/>
  <c r="P86"/>
  <c r="Q87"/>
  <c r="Q89"/>
  <c r="N91"/>
  <c r="Q103"/>
  <c r="P104"/>
  <c r="S104" s="1"/>
  <c r="Q105"/>
  <c r="P109"/>
  <c r="S109" s="1"/>
  <c r="E126"/>
  <c r="E209" s="1"/>
  <c r="I126"/>
  <c r="I209" s="1"/>
  <c r="P122"/>
  <c r="Q124"/>
  <c r="N126"/>
  <c r="P157"/>
  <c r="M160"/>
  <c r="Q163"/>
  <c r="Q164"/>
  <c r="Q166"/>
  <c r="S166" s="1"/>
  <c r="R186"/>
  <c r="R188"/>
  <c r="O190"/>
  <c r="R189"/>
  <c r="M126"/>
  <c r="P124"/>
  <c r="O211"/>
  <c r="N190"/>
  <c r="Q190" s="1"/>
  <c r="Q188"/>
  <c r="S188" s="1"/>
  <c r="Q122"/>
  <c r="R158"/>
  <c r="M184"/>
  <c r="C213"/>
  <c r="P49"/>
  <c r="P51"/>
  <c r="P53"/>
  <c r="R69"/>
  <c r="R71"/>
  <c r="R73"/>
  <c r="O75"/>
  <c r="R74"/>
  <c r="P87"/>
  <c r="P89"/>
  <c r="M91"/>
  <c r="P103"/>
  <c r="P105"/>
  <c r="R108"/>
  <c r="R138"/>
  <c r="R140"/>
  <c r="N142"/>
  <c r="P145"/>
  <c r="S145" s="1"/>
  <c r="R159"/>
  <c r="P163"/>
  <c r="P165"/>
  <c r="M167"/>
  <c r="P167" s="1"/>
  <c r="R179"/>
  <c r="R181"/>
  <c r="R183"/>
  <c r="Q186"/>
  <c r="Q157"/>
  <c r="S157" s="1"/>
  <c r="S42" l="1"/>
  <c r="S72"/>
  <c r="S124"/>
  <c r="P106"/>
  <c r="P208" s="1"/>
  <c r="S50"/>
  <c r="K213"/>
  <c r="S40"/>
  <c r="P190"/>
  <c r="S190" s="1"/>
  <c r="P75"/>
  <c r="P206" s="1"/>
  <c r="Q29"/>
  <c r="S159"/>
  <c r="S73"/>
  <c r="S158"/>
  <c r="S24"/>
  <c r="S180"/>
  <c r="R160"/>
  <c r="R211" s="1"/>
  <c r="Q160"/>
  <c r="G213"/>
  <c r="S52"/>
  <c r="S54"/>
  <c r="S181"/>
  <c r="S7"/>
  <c r="S6"/>
  <c r="S179"/>
  <c r="D213"/>
  <c r="I213"/>
  <c r="S90"/>
  <c r="S186"/>
  <c r="R184"/>
  <c r="R212" s="1"/>
  <c r="S121"/>
  <c r="P29"/>
  <c r="R29"/>
  <c r="H213"/>
  <c r="S123"/>
  <c r="S167"/>
  <c r="E213"/>
  <c r="J213"/>
  <c r="S28"/>
  <c r="P56"/>
  <c r="S144"/>
  <c r="S53"/>
  <c r="M206"/>
  <c r="S108"/>
  <c r="S164"/>
  <c r="S89"/>
  <c r="Q56"/>
  <c r="S56" s="1"/>
  <c r="R56"/>
  <c r="R91"/>
  <c r="R207" s="1"/>
  <c r="F10"/>
  <c r="F203" s="1"/>
  <c r="L213"/>
  <c r="S88"/>
  <c r="S51"/>
  <c r="R190"/>
  <c r="S105"/>
  <c r="Q106"/>
  <c r="Q208" s="1"/>
  <c r="S5"/>
  <c r="Q142"/>
  <c r="N210"/>
  <c r="M211"/>
  <c r="P160"/>
  <c r="P211" s="1"/>
  <c r="Q91"/>
  <c r="N207"/>
  <c r="M205"/>
  <c r="P47"/>
  <c r="P205" s="1"/>
  <c r="M204"/>
  <c r="P25"/>
  <c r="P204" s="1"/>
  <c r="P184"/>
  <c r="P212" s="1"/>
  <c r="M212"/>
  <c r="N209"/>
  <c r="Q126"/>
  <c r="M203"/>
  <c r="P10"/>
  <c r="P203" s="1"/>
  <c r="Q75"/>
  <c r="N206"/>
  <c r="Q184"/>
  <c r="N212"/>
  <c r="R75"/>
  <c r="R206" s="1"/>
  <c r="O206"/>
  <c r="P126"/>
  <c r="P209" s="1"/>
  <c r="M209"/>
  <c r="O208"/>
  <c r="R106"/>
  <c r="R208" s="1"/>
  <c r="O204"/>
  <c r="R25"/>
  <c r="R204" s="1"/>
  <c r="R47"/>
  <c r="R205" s="1"/>
  <c r="O205"/>
  <c r="N203"/>
  <c r="Q10"/>
  <c r="S163"/>
  <c r="S86"/>
  <c r="S22"/>
  <c r="S49"/>
  <c r="F213"/>
  <c r="S122"/>
  <c r="S103"/>
  <c r="S87"/>
  <c r="R126"/>
  <c r="R209" s="1"/>
  <c r="S165"/>
  <c r="P91"/>
  <c r="P207" s="1"/>
  <c r="M207"/>
  <c r="Q211"/>
  <c r="Q47"/>
  <c r="N205"/>
  <c r="O203"/>
  <c r="N204"/>
  <c r="Q25"/>
  <c r="P142"/>
  <c r="P210" s="1"/>
  <c r="S29" l="1"/>
  <c r="S106"/>
  <c r="S208" s="1"/>
  <c r="R10"/>
  <c r="R203" s="1"/>
  <c r="R213" s="1"/>
  <c r="Q204"/>
  <c r="S25"/>
  <c r="S204" s="1"/>
  <c r="Q212"/>
  <c r="S184"/>
  <c r="S212" s="1"/>
  <c r="S75"/>
  <c r="S206" s="1"/>
  <c r="Q206"/>
  <c r="S91"/>
  <c r="S207" s="1"/>
  <c r="Q207"/>
  <c r="Q210"/>
  <c r="S142"/>
  <c r="S210" s="1"/>
  <c r="S47"/>
  <c r="S205" s="1"/>
  <c r="Q205"/>
  <c r="Q203"/>
  <c r="S10"/>
  <c r="S203" s="1"/>
  <c r="Q209"/>
  <c r="S126"/>
  <c r="S209" s="1"/>
  <c r="P213"/>
  <c r="S160"/>
  <c r="S211" s="1"/>
  <c r="N213"/>
  <c r="O213"/>
  <c r="M213"/>
  <c r="Q213" l="1"/>
  <c r="S213" s="1"/>
</calcChain>
</file>

<file path=xl/sharedStrings.xml><?xml version="1.0" encoding="utf-8"?>
<sst xmlns="http://schemas.openxmlformats.org/spreadsheetml/2006/main" count="473" uniqueCount="97">
  <si>
    <t>o"kZ 2009&amp;10</t>
  </si>
  <si>
    <t>2010&amp;2011</t>
  </si>
  <si>
    <t>o"kZ 2011&amp;12</t>
  </si>
  <si>
    <t>o"kZ 2012&amp;13</t>
  </si>
  <si>
    <t>foxr pkj o"kZ jkf'k</t>
  </si>
  <si>
    <t xml:space="preserve">izfr'kr </t>
  </si>
  <si>
    <t>Øekad</t>
  </si>
  <si>
    <t>ftys dk uke</t>
  </si>
  <si>
    <t xml:space="preserve">y{; </t>
  </si>
  <si>
    <t>y{; iwfrZ</t>
  </si>
  <si>
    <t xml:space="preserve">y{; dh </t>
  </si>
  <si>
    <t>y{;</t>
  </si>
  <si>
    <t>dqy iwfrZ</t>
  </si>
  <si>
    <t>Cykd</t>
  </si>
  <si>
    <r>
      <t>vf/kd ¼</t>
    </r>
    <r>
      <rPr>
        <b/>
        <sz val="14"/>
        <rFont val="Dauphin"/>
        <family val="2"/>
      </rPr>
      <t>+)</t>
    </r>
    <r>
      <rPr>
        <b/>
        <sz val="14"/>
        <rFont val="DevLys 010"/>
      </rPr>
      <t>@cdk;k jkf'k+¼&amp;½</t>
    </r>
  </si>
  <si>
    <t xml:space="preserve"> </t>
  </si>
  <si>
    <r>
      <t>vf/kd ¼+</t>
    </r>
    <r>
      <rPr>
        <b/>
        <sz val="12"/>
        <rFont val="Agency FB"/>
        <family val="2"/>
      </rPr>
      <t>+</t>
    </r>
    <r>
      <rPr>
        <b/>
        <sz val="12"/>
        <rFont val="DevLys 010"/>
      </rPr>
      <t>@cdk;k jkf'k+¼&amp;½</t>
    </r>
  </si>
  <si>
    <t>ftyk-f'k-v-</t>
  </si>
  <si>
    <t>Hkksiky laHkkx</t>
  </si>
  <si>
    <t>1</t>
  </si>
  <si>
    <t xml:space="preserve">Hkksiky </t>
  </si>
  <si>
    <t xml:space="preserve">lhgksj </t>
  </si>
  <si>
    <t>jk;lsu</t>
  </si>
  <si>
    <t>4</t>
  </si>
  <si>
    <t>fofn'kk</t>
  </si>
  <si>
    <t>5</t>
  </si>
  <si>
    <t>jktx&lt;-</t>
  </si>
  <si>
    <t>;ksx----</t>
  </si>
  <si>
    <t>vkfMV jkf'k izkfIr fooj.k ihNs fn;k x;k gS A</t>
  </si>
  <si>
    <t xml:space="preserve">                              o"kZ 2005&amp;06</t>
  </si>
  <si>
    <t>o"kZ 2010&amp;11</t>
  </si>
  <si>
    <r>
      <t>vf/kd ¼</t>
    </r>
    <r>
      <rPr>
        <b/>
        <sz val="16"/>
        <rFont val="Dauphin"/>
        <family val="2"/>
      </rPr>
      <t>+)</t>
    </r>
    <r>
      <rPr>
        <b/>
        <sz val="16"/>
        <rFont val="DevLys 010"/>
      </rPr>
      <t>@cdk;k jkf'k+¼&amp;½</t>
    </r>
  </si>
  <si>
    <t>ueZnkiqje laHkkx</t>
  </si>
  <si>
    <r>
      <t>vf/kd ¼</t>
    </r>
    <r>
      <rPr>
        <sz val="18"/>
        <rFont val="Dauphin"/>
        <family val="2"/>
      </rPr>
      <t>+)</t>
    </r>
    <r>
      <rPr>
        <sz val="18"/>
        <rFont val="DevLys 010"/>
      </rPr>
      <t>@cdk;k jkf'k+¼&amp;½</t>
    </r>
  </si>
  <si>
    <t>gks'kaxkckn</t>
  </si>
  <si>
    <t>cSrwy</t>
  </si>
  <si>
    <t>gjnk</t>
  </si>
  <si>
    <t>;ksx</t>
  </si>
  <si>
    <t>vkfnoklh</t>
  </si>
  <si>
    <r>
      <t>vf/kd ¼</t>
    </r>
    <r>
      <rPr>
        <sz val="14"/>
        <rFont val="Dauphin"/>
        <family val="2"/>
      </rPr>
      <t>+)</t>
    </r>
    <r>
      <rPr>
        <sz val="14"/>
        <rFont val="DevLys 010"/>
      </rPr>
      <t>@cdk;k jkf'k+¼&amp;½</t>
    </r>
  </si>
  <si>
    <t>bankSj laHkkx</t>
  </si>
  <si>
    <t>bankSj</t>
  </si>
  <si>
    <t>/kkj</t>
  </si>
  <si>
    <t>&gt;kcqvk</t>
  </si>
  <si>
    <t>[kjxkSu</t>
  </si>
  <si>
    <t>[kaMok</t>
  </si>
  <si>
    <t>cqjgkuiqj</t>
  </si>
  <si>
    <t>cM+okuh</t>
  </si>
  <si>
    <t>vf/kd ¼+)@cdk;k jkf'k+¼&amp;½</t>
  </si>
  <si>
    <t>mTtSu laHkkx</t>
  </si>
  <si>
    <t>mTtSu</t>
  </si>
  <si>
    <t>nsokl</t>
  </si>
  <si>
    <t>'kktkiqj</t>
  </si>
  <si>
    <t>eanlkSj</t>
  </si>
  <si>
    <t>jryke</t>
  </si>
  <si>
    <t>uhep</t>
  </si>
  <si>
    <t>Xokfy;j laHkkx</t>
  </si>
  <si>
    <t>Xokfy;j</t>
  </si>
  <si>
    <t>f'koiqjh</t>
  </si>
  <si>
    <t>nfr;k</t>
  </si>
  <si>
    <t>xquk</t>
  </si>
  <si>
    <t>v'kksduxj</t>
  </si>
  <si>
    <r>
      <t>vf/kd ¼</t>
    </r>
    <r>
      <rPr>
        <b/>
        <sz val="12"/>
        <rFont val="Dauphin"/>
        <family val="2"/>
      </rPr>
      <t>+)</t>
    </r>
    <r>
      <rPr>
        <b/>
        <sz val="12"/>
        <rFont val="DevLys 010"/>
      </rPr>
      <t>@cdk;k jkf'k+¼&amp;½</t>
    </r>
  </si>
  <si>
    <t>eqjSuk laHkkx</t>
  </si>
  <si>
    <t>fHkaM</t>
  </si>
  <si>
    <t>eqjSuk</t>
  </si>
  <si>
    <t>';ksiqj</t>
  </si>
  <si>
    <t>lkxj laHkkx</t>
  </si>
  <si>
    <t>lkxj</t>
  </si>
  <si>
    <t>iUuk</t>
  </si>
  <si>
    <t>neksg</t>
  </si>
  <si>
    <t>Nrjiqj</t>
  </si>
  <si>
    <t>Vhdex&lt;+</t>
  </si>
  <si>
    <t>jhok laHkkx</t>
  </si>
  <si>
    <t>jhok</t>
  </si>
  <si>
    <t>lruk</t>
  </si>
  <si>
    <t>lh/kh</t>
  </si>
  <si>
    <t>flaxjkSyh</t>
  </si>
  <si>
    <t>'kgMksy laHkkx</t>
  </si>
  <si>
    <t>'kgMksy</t>
  </si>
  <si>
    <t>vuwiiqj</t>
  </si>
  <si>
    <t>mefj;k</t>
  </si>
  <si>
    <t>faMMksjh</t>
  </si>
  <si>
    <t xml:space="preserve">    </t>
  </si>
  <si>
    <t>tcyiqj laHkkx</t>
  </si>
  <si>
    <t>tcyiqj</t>
  </si>
  <si>
    <t>dVuh</t>
  </si>
  <si>
    <t>ckyk?kkV</t>
  </si>
  <si>
    <t>flouh</t>
  </si>
  <si>
    <t>fNanokM+k</t>
  </si>
  <si>
    <t>ujflagiqj</t>
  </si>
  <si>
    <t>eaMyk</t>
  </si>
  <si>
    <t>faNanokM+k</t>
  </si>
  <si>
    <t xml:space="preserve">   </t>
  </si>
  <si>
    <t>ftyk f'k{kk vf/kdkjh dk;kZy;</t>
  </si>
  <si>
    <t>Hkksiky</t>
  </si>
  <si>
    <t>ueZnkiqje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</si>
</sst>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evLys 010"/>
    </font>
    <font>
      <sz val="14"/>
      <name val="Helv"/>
      <family val="2"/>
    </font>
    <font>
      <b/>
      <sz val="16"/>
      <name val="DevLys 010"/>
    </font>
    <font>
      <b/>
      <sz val="12"/>
      <name val="DevLys 010"/>
    </font>
    <font>
      <b/>
      <u/>
      <sz val="12"/>
      <name val="DevLys 010"/>
    </font>
    <font>
      <b/>
      <sz val="14"/>
      <name val="Dauphin"/>
      <family val="2"/>
    </font>
    <font>
      <b/>
      <sz val="12"/>
      <name val="Agency FB"/>
      <family val="2"/>
    </font>
    <font>
      <sz val="12"/>
      <name val="Arial"/>
      <family val="2"/>
    </font>
    <font>
      <b/>
      <u/>
      <sz val="16"/>
      <name val="DevLys 010"/>
    </font>
    <font>
      <b/>
      <sz val="12"/>
      <name val="Abadi MT Condensed Light"/>
      <family val="2"/>
    </font>
    <font>
      <sz val="16"/>
      <name val="Helv"/>
      <family val="2"/>
    </font>
    <font>
      <sz val="16"/>
      <name val="Helv"/>
    </font>
    <font>
      <sz val="16"/>
      <name val="Arial"/>
      <family val="2"/>
    </font>
    <font>
      <sz val="16"/>
      <name val="Helvetica-Condensed-Light"/>
      <family val="1"/>
    </font>
    <font>
      <sz val="15"/>
      <name val="Helvetica-Condensed-Light"/>
      <family val="1"/>
    </font>
    <font>
      <sz val="15"/>
      <name val="Helv"/>
    </font>
    <font>
      <sz val="12"/>
      <name val="Helv"/>
    </font>
    <font>
      <sz val="16"/>
      <name val="DevLys 010"/>
    </font>
    <font>
      <sz val="12"/>
      <name val="Abadi MT Condensed Light"/>
      <family val="2"/>
    </font>
    <font>
      <sz val="15"/>
      <name val="Helv"/>
      <family val="2"/>
    </font>
    <font>
      <sz val="12"/>
      <name val="DevLys 010"/>
    </font>
    <font>
      <b/>
      <u/>
      <sz val="12"/>
      <name val="Abadi MT Condensed Light"/>
      <family val="2"/>
    </font>
    <font>
      <b/>
      <sz val="14"/>
      <name val="Helv"/>
    </font>
    <font>
      <b/>
      <sz val="12"/>
      <name val="Helv"/>
    </font>
    <font>
      <u/>
      <sz val="16"/>
      <name val="DevLys 010"/>
    </font>
    <font>
      <b/>
      <sz val="16"/>
      <name val="Dauphin"/>
      <family val="2"/>
    </font>
    <font>
      <b/>
      <sz val="14"/>
      <name val="Helv"/>
      <family val="2"/>
    </font>
    <font>
      <sz val="18"/>
      <name val="DevLys 010"/>
    </font>
    <font>
      <u/>
      <sz val="18"/>
      <name val="DevLys 010"/>
    </font>
    <font>
      <sz val="18"/>
      <name val="Helv"/>
      <family val="2"/>
    </font>
    <font>
      <sz val="18"/>
      <name val="Dauphin"/>
      <family val="2"/>
    </font>
    <font>
      <sz val="14"/>
      <name val="Courier"/>
      <family val="3"/>
    </font>
    <font>
      <sz val="14"/>
      <name val="DevLys 010"/>
    </font>
    <font>
      <sz val="14"/>
      <name val="Abadi MT Condensed Light"/>
      <family val="2"/>
    </font>
    <font>
      <sz val="14"/>
      <name val="Helv"/>
    </font>
    <font>
      <sz val="14"/>
      <name val="Helvetica-Condensed-Light"/>
      <family val="1"/>
    </font>
    <font>
      <sz val="14"/>
      <name val="Helvetica-Condensed-Light"/>
    </font>
    <font>
      <u/>
      <sz val="14"/>
      <name val="DevLys 010"/>
    </font>
    <font>
      <u/>
      <sz val="14"/>
      <name val="Abadi MT Condensed Light"/>
      <family val="2"/>
    </font>
    <font>
      <sz val="14"/>
      <name val="Courier New"/>
      <family val="3"/>
    </font>
    <font>
      <u/>
      <sz val="12"/>
      <name val="DevLys 010"/>
    </font>
    <font>
      <sz val="14"/>
      <name val="Dauphin"/>
      <family val="2"/>
    </font>
    <font>
      <b/>
      <sz val="18"/>
      <name val="DevLys 010"/>
    </font>
    <font>
      <b/>
      <sz val="12"/>
      <name val="Helvetica-Condensed-Light"/>
    </font>
    <font>
      <sz val="18"/>
      <name val="Abadi MT Condensed Light"/>
      <family val="2"/>
    </font>
    <font>
      <sz val="18"/>
      <name val="Helv"/>
    </font>
    <font>
      <sz val="14"/>
      <name val="Arial"/>
      <family val="2"/>
    </font>
    <font>
      <u/>
      <sz val="18"/>
      <name val="Abadi MT Condensed Light"/>
      <family val="2"/>
    </font>
    <font>
      <sz val="18"/>
      <name val="Helvetica-Condensed-Light"/>
    </font>
    <font>
      <sz val="12"/>
      <name val="Helvetica-Condensed-Light"/>
      <family val="1"/>
    </font>
    <font>
      <b/>
      <sz val="12"/>
      <name val="Dauphin"/>
      <family val="2"/>
    </font>
    <font>
      <b/>
      <u/>
      <sz val="18"/>
      <name val="DevLys 010"/>
    </font>
    <font>
      <b/>
      <u/>
      <sz val="18"/>
      <name val="Abadi MT Condensed Light"/>
      <family val="2"/>
    </font>
    <font>
      <sz val="16"/>
      <name val="Abadi MT Condensed Light"/>
      <family val="2"/>
    </font>
    <font>
      <sz val="16"/>
      <name val="Helvetica-Condensed-Light"/>
    </font>
    <font>
      <u/>
      <sz val="16"/>
      <name val="Abadi MT Condensed Light"/>
      <family val="2"/>
    </font>
    <font>
      <b/>
      <sz val="12"/>
      <name val="Helv"/>
      <family val="2"/>
    </font>
    <font>
      <b/>
      <u/>
      <sz val="14"/>
      <name val="DevLys 010"/>
    </font>
    <font>
      <b/>
      <u/>
      <sz val="14"/>
      <name val="Abadi MT Condensed Light"/>
      <family val="2"/>
    </font>
    <font>
      <b/>
      <sz val="14"/>
      <name val="Abadi MT Condensed Light"/>
      <family val="2"/>
    </font>
    <font>
      <b/>
      <sz val="14"/>
      <name val="Helvetica-Condensed-Light"/>
    </font>
    <font>
      <sz val="12"/>
      <name val="Helvetica-Condensed-Light"/>
    </font>
    <font>
      <b/>
      <sz val="18"/>
      <name val="Helv"/>
      <family val="2"/>
    </font>
    <font>
      <b/>
      <u/>
      <sz val="12"/>
      <name val="Helvetica-Condensed-Light"/>
    </font>
    <font>
      <u/>
      <sz val="12"/>
      <name val="Helvetica-Condensed-Ligh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2" fontId="2" fillId="0" borderId="1" xfId="0" applyNumberFormat="1" applyFont="1" applyBorder="1" applyAlignment="1"/>
    <xf numFmtId="2" fontId="3" fillId="0" borderId="1" xfId="0" applyNumberFormat="1" applyFont="1" applyBorder="1" applyAlignment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4" fillId="0" borderId="1" xfId="0" applyNumberFormat="1" applyFont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2" fontId="22" fillId="0" borderId="4" xfId="0" applyNumberFormat="1" applyFont="1" applyBorder="1" applyAlignment="1">
      <alignment horizontal="left"/>
    </xf>
    <xf numFmtId="1" fontId="23" fillId="0" borderId="4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2" fontId="28" fillId="0" borderId="1" xfId="0" applyNumberFormat="1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left" vertical="top" wrapText="1"/>
    </xf>
    <xf numFmtId="2" fontId="29" fillId="0" borderId="9" xfId="0" applyNumberFormat="1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2" fontId="29" fillId="0" borderId="1" xfId="0" applyNumberFormat="1" applyFont="1" applyBorder="1" applyAlignment="1">
      <alignment horizontal="left"/>
    </xf>
    <xf numFmtId="1" fontId="31" fillId="0" borderId="1" xfId="0" applyNumberFormat="1" applyFont="1" applyBorder="1" applyAlignment="1">
      <alignment horizontal="left"/>
    </xf>
    <xf numFmtId="2" fontId="31" fillId="0" borderId="1" xfId="0" applyNumberFormat="1" applyFont="1" applyBorder="1" applyAlignment="1">
      <alignment horizontal="left"/>
    </xf>
    <xf numFmtId="2" fontId="29" fillId="0" borderId="1" xfId="0" applyNumberFormat="1" applyFont="1" applyBorder="1" applyAlignment="1">
      <alignment horizontal="left" wrapText="1"/>
    </xf>
    <xf numFmtId="1" fontId="33" fillId="0" borderId="9" xfId="0" applyNumberFormat="1" applyFont="1" applyBorder="1" applyAlignment="1">
      <alignment horizontal="left"/>
    </xf>
    <xf numFmtId="2" fontId="34" fillId="0" borderId="1" xfId="0" applyNumberFormat="1" applyFont="1" applyBorder="1" applyAlignment="1">
      <alignment horizontal="left"/>
    </xf>
    <xf numFmtId="1" fontId="35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36" fillId="0" borderId="1" xfId="0" applyNumberFormat="1" applyFont="1" applyBorder="1" applyAlignment="1">
      <alignment horizontal="left"/>
    </xf>
    <xf numFmtId="1" fontId="37" fillId="0" borderId="1" xfId="0" applyNumberFormat="1" applyFont="1" applyBorder="1" applyAlignment="1">
      <alignment horizontal="left"/>
    </xf>
    <xf numFmtId="1" fontId="38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2" fontId="34" fillId="0" borderId="9" xfId="0" applyNumberFormat="1" applyFont="1" applyBorder="1" applyAlignment="1">
      <alignment horizontal="left"/>
    </xf>
    <xf numFmtId="2" fontId="39" fillId="0" borderId="1" xfId="0" applyNumberFormat="1" applyFont="1" applyBorder="1" applyAlignment="1">
      <alignment horizontal="left"/>
    </xf>
    <xf numFmtId="1" fontId="40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" fontId="41" fillId="0" borderId="9" xfId="0" applyNumberFormat="1" applyFont="1" applyBorder="1" applyAlignment="1">
      <alignment horizontal="left"/>
    </xf>
    <xf numFmtId="1" fontId="34" fillId="0" borderId="9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1" fontId="34" fillId="0" borderId="10" xfId="0" applyNumberFormat="1" applyFont="1" applyBorder="1" applyAlignment="1">
      <alignment horizontal="left"/>
    </xf>
    <xf numFmtId="2" fontId="34" fillId="0" borderId="11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2" fontId="34" fillId="0" borderId="0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34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2" fontId="34" fillId="0" borderId="1" xfId="0" applyNumberFormat="1" applyFont="1" applyBorder="1" applyAlignment="1"/>
    <xf numFmtId="2" fontId="2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 wrapText="1"/>
    </xf>
    <xf numFmtId="2" fontId="34" fillId="0" borderId="1" xfId="0" applyNumberFormat="1" applyFont="1" applyBorder="1" applyAlignment="1">
      <alignment horizontal="center" wrapText="1"/>
    </xf>
    <xf numFmtId="2" fontId="34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44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left" wrapText="1"/>
    </xf>
    <xf numFmtId="2" fontId="3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40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6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45" fillId="0" borderId="1" xfId="0" applyNumberFormat="1" applyFont="1" applyBorder="1" applyAlignment="1">
      <alignment horizontal="center"/>
    </xf>
    <xf numFmtId="1" fontId="45" fillId="0" borderId="1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 wrapText="1"/>
    </xf>
    <xf numFmtId="1" fontId="29" fillId="0" borderId="1" xfId="0" applyNumberFormat="1" applyFont="1" applyBorder="1" applyAlignment="1">
      <alignment horizontal="left"/>
    </xf>
    <xf numFmtId="1" fontId="46" fillId="0" borderId="1" xfId="0" applyNumberFormat="1" applyFont="1" applyBorder="1" applyAlignment="1">
      <alignment horizontal="left"/>
    </xf>
    <xf numFmtId="1" fontId="47" fillId="0" borderId="1" xfId="0" applyNumberFormat="1" applyFont="1" applyBorder="1" applyAlignment="1">
      <alignment horizontal="left"/>
    </xf>
    <xf numFmtId="1" fontId="48" fillId="0" borderId="1" xfId="0" applyNumberFormat="1" applyFont="1" applyBorder="1" applyAlignment="1">
      <alignment horizontal="left"/>
    </xf>
    <xf numFmtId="1" fontId="49" fillId="0" borderId="1" xfId="0" applyNumberFormat="1" applyFont="1" applyBorder="1" applyAlignment="1">
      <alignment horizontal="left"/>
    </xf>
    <xf numFmtId="1" fontId="50" fillId="0" borderId="1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51" fillId="0" borderId="1" xfId="0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44" fillId="0" borderId="2" xfId="0" applyNumberFormat="1" applyFont="1" applyBorder="1" applyAlignment="1">
      <alignment horizontal="center"/>
    </xf>
    <xf numFmtId="2" fontId="44" fillId="0" borderId="3" xfId="0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2" fontId="53" fillId="0" borderId="1" xfId="0" applyNumberFormat="1" applyFont="1" applyBorder="1" applyAlignment="1">
      <alignment horizontal="left"/>
    </xf>
    <xf numFmtId="1" fontId="54" fillId="0" borderId="1" xfId="0" applyNumberFormat="1" applyFont="1" applyBorder="1" applyAlignment="1">
      <alignment horizontal="left"/>
    </xf>
    <xf numFmtId="1" fontId="22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/>
    </xf>
    <xf numFmtId="1" fontId="55" fillId="0" borderId="1" xfId="0" applyNumberFormat="1" applyFont="1" applyBorder="1" applyAlignment="1">
      <alignment horizontal="left"/>
    </xf>
    <xf numFmtId="1" fontId="56" fillId="0" borderId="1" xfId="0" applyNumberFormat="1" applyFont="1" applyBorder="1" applyAlignment="1">
      <alignment horizontal="left"/>
    </xf>
    <xf numFmtId="1" fontId="57" fillId="0" borderId="1" xfId="0" applyNumberFormat="1" applyFont="1" applyBorder="1" applyAlignment="1">
      <alignment horizontal="left"/>
    </xf>
    <xf numFmtId="2" fontId="59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wrapText="1"/>
    </xf>
    <xf numFmtId="2" fontId="4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 wrapText="1"/>
    </xf>
    <xf numFmtId="2" fontId="28" fillId="0" borderId="1" xfId="0" applyNumberFormat="1" applyFont="1" applyBorder="1" applyAlignment="1">
      <alignment horizontal="center"/>
    </xf>
    <xf numFmtId="2" fontId="39" fillId="0" borderId="1" xfId="0" quotePrefix="1" applyNumberFormat="1" applyFont="1" applyBorder="1" applyAlignment="1">
      <alignment horizontal="left"/>
    </xf>
    <xf numFmtId="2" fontId="36" fillId="0" borderId="1" xfId="0" applyNumberFormat="1" applyFont="1" applyBorder="1" applyAlignment="1">
      <alignment horizontal="left"/>
    </xf>
    <xf numFmtId="2" fontId="34" fillId="0" borderId="1" xfId="0" quotePrefix="1" applyNumberFormat="1" applyFont="1" applyBorder="1" applyAlignment="1">
      <alignment horizontal="left"/>
    </xf>
    <xf numFmtId="1" fontId="34" fillId="0" borderId="2" xfId="0" applyNumberFormat="1" applyFont="1" applyBorder="1" applyAlignment="1">
      <alignment horizontal="left"/>
    </xf>
    <xf numFmtId="2" fontId="59" fillId="0" borderId="3" xfId="0" applyNumberFormat="1" applyFont="1" applyBorder="1" applyAlignment="1">
      <alignment horizontal="left"/>
    </xf>
    <xf numFmtId="1" fontId="60" fillId="0" borderId="3" xfId="0" applyNumberFormat="1" applyFont="1" applyBorder="1" applyAlignment="1">
      <alignment horizontal="left"/>
    </xf>
    <xf numFmtId="1" fontId="60" fillId="0" borderId="1" xfId="0" applyNumberFormat="1" applyFont="1" applyBorder="1" applyAlignment="1">
      <alignment horizontal="left"/>
    </xf>
    <xf numFmtId="1" fontId="61" fillId="0" borderId="1" xfId="0" applyNumberFormat="1" applyFont="1" applyBorder="1" applyAlignment="1">
      <alignment horizontal="left"/>
    </xf>
    <xf numFmtId="2" fontId="58" fillId="0" borderId="1" xfId="0" applyNumberFormat="1" applyFont="1" applyBorder="1" applyAlignment="1"/>
    <xf numFmtId="2" fontId="59" fillId="0" borderId="1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left"/>
    </xf>
    <xf numFmtId="1" fontId="28" fillId="0" borderId="1" xfId="0" applyNumberFormat="1" applyFont="1" applyBorder="1" applyAlignment="1">
      <alignment horizontal="left"/>
    </xf>
    <xf numFmtId="2" fontId="58" fillId="0" borderId="1" xfId="0" applyNumberFormat="1" applyFont="1" applyBorder="1" applyAlignment="1">
      <alignment horizontal="left"/>
    </xf>
    <xf numFmtId="1" fontId="62" fillId="0" borderId="1" xfId="0" applyNumberFormat="1" applyFont="1" applyBorder="1" applyAlignment="1">
      <alignment horizontal="left"/>
    </xf>
    <xf numFmtId="1" fontId="63" fillId="0" borderId="1" xfId="0" applyNumberFormat="1" applyFont="1" applyBorder="1" applyAlignment="1">
      <alignment horizontal="left"/>
    </xf>
    <xf numFmtId="2" fontId="44" fillId="0" borderId="1" xfId="0" applyNumberFormat="1" applyFont="1" applyBorder="1" applyAlignment="1">
      <alignment horizontal="left"/>
    </xf>
    <xf numFmtId="1" fontId="44" fillId="0" borderId="1" xfId="0" applyNumberFormat="1" applyFont="1" applyBorder="1" applyAlignment="1">
      <alignment horizontal="left"/>
    </xf>
    <xf numFmtId="2" fontId="44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/>
    <xf numFmtId="2" fontId="44" fillId="0" borderId="1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2" fontId="28" fillId="0" borderId="1" xfId="0" applyNumberFormat="1" applyFont="1" applyBorder="1" applyAlignment="1"/>
    <xf numFmtId="2" fontId="44" fillId="0" borderId="1" xfId="0" applyNumberFormat="1" applyFont="1" applyBorder="1" applyAlignment="1">
      <alignment wrapText="1"/>
    </xf>
    <xf numFmtId="1" fontId="64" fillId="0" borderId="1" xfId="0" applyNumberFormat="1" applyFont="1" applyBorder="1" applyAlignment="1">
      <alignment horizontal="left"/>
    </xf>
    <xf numFmtId="2" fontId="64" fillId="0" borderId="1" xfId="0" applyNumberFormat="1" applyFont="1" applyBorder="1" applyAlignment="1">
      <alignment horizontal="left"/>
    </xf>
    <xf numFmtId="2" fontId="64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left"/>
    </xf>
    <xf numFmtId="2" fontId="30" fillId="0" borderId="1" xfId="0" quotePrefix="1" applyNumberFormat="1" applyFont="1" applyBorder="1" applyAlignment="1">
      <alignment horizontal="center"/>
    </xf>
    <xf numFmtId="1" fontId="65" fillId="0" borderId="1" xfId="0" applyNumberFormat="1" applyFont="1" applyBorder="1" applyAlignment="1">
      <alignment horizontal="left"/>
    </xf>
    <xf numFmtId="1" fontId="66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99%20to12%20-%20Cop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01"/>
      <sheetName val="detail1-02"/>
      <sheetName val="2002-03"/>
      <sheetName val="2003-04"/>
      <sheetName val="2004-05"/>
      <sheetName val="2005-06"/>
      <sheetName val="2006-07"/>
      <sheetName val="2007-08"/>
      <sheetName val="2008-09"/>
      <sheetName val="2009-10"/>
      <sheetName val="2010-11"/>
      <sheetName val="2011-12 "/>
      <sheetName val="2012-13"/>
      <sheetName val="2013-14"/>
      <sheetName val="2014-15"/>
      <sheetName val="Sheet1"/>
      <sheetName val="Gr_reg(Year Wise)"/>
      <sheetName val="Yearly Compair(Division 05 Yr)"/>
      <sheetName val="Yearly Compair(Dist 05 Yr)"/>
      <sheetName val="Yearly  Comp Gradation"/>
      <sheetName val="dpi graDATAION"/>
      <sheetName val="tmp given dpi"/>
      <sheetName val="Sheet2"/>
      <sheetName val="Yearly Compair(Dist ) for DP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65">
          <cell r="C665">
            <v>402875</v>
          </cell>
          <cell r="D665">
            <v>299568</v>
          </cell>
          <cell r="E665">
            <v>-103307</v>
          </cell>
        </row>
        <row r="666">
          <cell r="C666">
            <v>205671</v>
          </cell>
          <cell r="D666">
            <v>205671</v>
          </cell>
          <cell r="E666">
            <v>0</v>
          </cell>
        </row>
        <row r="667">
          <cell r="C667">
            <v>238479</v>
          </cell>
          <cell r="D667">
            <v>150000</v>
          </cell>
          <cell r="E667">
            <v>-88479</v>
          </cell>
        </row>
        <row r="668">
          <cell r="C668">
            <v>214793</v>
          </cell>
          <cell r="D668">
            <v>0</v>
          </cell>
          <cell r="E668">
            <v>-214793</v>
          </cell>
        </row>
        <row r="669">
          <cell r="C669">
            <v>272727</v>
          </cell>
          <cell r="D669">
            <v>195231</v>
          </cell>
          <cell r="E669">
            <v>-77496</v>
          </cell>
        </row>
        <row r="670">
          <cell r="C670">
            <v>107480</v>
          </cell>
          <cell r="D670">
            <v>0</v>
          </cell>
          <cell r="E670">
            <v>-107480</v>
          </cell>
        </row>
        <row r="671">
          <cell r="C671">
            <v>174995</v>
          </cell>
          <cell r="D671">
            <v>37241</v>
          </cell>
          <cell r="E671">
            <v>-137754</v>
          </cell>
        </row>
        <row r="672">
          <cell r="C672">
            <v>85428</v>
          </cell>
          <cell r="D672">
            <v>0</v>
          </cell>
          <cell r="E672">
            <v>-85428</v>
          </cell>
        </row>
        <row r="673">
          <cell r="C673">
            <v>399569</v>
          </cell>
          <cell r="D673">
            <v>150000</v>
          </cell>
          <cell r="E673">
            <v>-249569</v>
          </cell>
        </row>
        <row r="674">
          <cell r="C674">
            <v>59879</v>
          </cell>
          <cell r="D674">
            <v>0</v>
          </cell>
          <cell r="E674">
            <v>-59879</v>
          </cell>
        </row>
        <row r="676">
          <cell r="C676">
            <v>0</v>
          </cell>
          <cell r="D676">
            <v>0</v>
          </cell>
          <cell r="E676">
            <v>0</v>
          </cell>
        </row>
        <row r="678">
          <cell r="C678">
            <v>155586</v>
          </cell>
          <cell r="D678">
            <v>0</v>
          </cell>
          <cell r="E678">
            <v>-155586</v>
          </cell>
        </row>
        <row r="679">
          <cell r="C679">
            <v>0</v>
          </cell>
          <cell r="D679">
            <v>8000</v>
          </cell>
          <cell r="E679">
            <v>8000</v>
          </cell>
        </row>
        <row r="680">
          <cell r="C680">
            <v>390220</v>
          </cell>
          <cell r="D680">
            <v>75000</v>
          </cell>
          <cell r="E680">
            <v>-315220</v>
          </cell>
        </row>
        <row r="681">
          <cell r="C681">
            <v>487615</v>
          </cell>
          <cell r="D681">
            <v>273611</v>
          </cell>
          <cell r="E681">
            <v>-214004</v>
          </cell>
        </row>
        <row r="682">
          <cell r="C682">
            <v>457045</v>
          </cell>
          <cell r="D682">
            <v>334000</v>
          </cell>
          <cell r="E682">
            <v>-123045</v>
          </cell>
        </row>
        <row r="683">
          <cell r="C683">
            <v>235815</v>
          </cell>
          <cell r="D683">
            <v>100000</v>
          </cell>
          <cell r="E683">
            <v>-135815</v>
          </cell>
        </row>
        <row r="684">
          <cell r="C684">
            <v>328450</v>
          </cell>
          <cell r="D684">
            <v>180464</v>
          </cell>
          <cell r="E684">
            <v>-147986</v>
          </cell>
        </row>
        <row r="685">
          <cell r="C685">
            <v>359905</v>
          </cell>
          <cell r="D685">
            <v>209921</v>
          </cell>
          <cell r="E685">
            <v>-149984</v>
          </cell>
        </row>
        <row r="686">
          <cell r="C686">
            <v>575505</v>
          </cell>
          <cell r="D686">
            <v>282397</v>
          </cell>
          <cell r="E686">
            <v>-293108</v>
          </cell>
        </row>
        <row r="687">
          <cell r="C687">
            <v>365801</v>
          </cell>
          <cell r="D687">
            <v>175000</v>
          </cell>
          <cell r="E687">
            <v>-190801</v>
          </cell>
        </row>
        <row r="688">
          <cell r="C688">
            <v>191960</v>
          </cell>
          <cell r="D688">
            <v>132031</v>
          </cell>
          <cell r="E688">
            <v>-59929</v>
          </cell>
        </row>
        <row r="689">
          <cell r="C689">
            <v>178744</v>
          </cell>
          <cell r="D689">
            <v>116854</v>
          </cell>
          <cell r="E689">
            <v>-61890</v>
          </cell>
        </row>
        <row r="690">
          <cell r="C690">
            <v>157899</v>
          </cell>
          <cell r="D690">
            <v>30000</v>
          </cell>
          <cell r="E690">
            <v>-127899</v>
          </cell>
        </row>
        <row r="702">
          <cell r="C702">
            <v>426501</v>
          </cell>
          <cell r="D702">
            <v>270941</v>
          </cell>
          <cell r="E702">
            <v>-155560</v>
          </cell>
        </row>
        <row r="703">
          <cell r="C703">
            <v>281441</v>
          </cell>
          <cell r="D703">
            <v>131872</v>
          </cell>
          <cell r="E703">
            <v>-149569</v>
          </cell>
        </row>
        <row r="704">
          <cell r="C704">
            <v>79681</v>
          </cell>
          <cell r="D704">
            <v>64747</v>
          </cell>
          <cell r="E704">
            <v>-14934</v>
          </cell>
        </row>
        <row r="705">
          <cell r="C705">
            <v>125187</v>
          </cell>
          <cell r="D705">
            <v>30280</v>
          </cell>
          <cell r="E705">
            <v>-94907</v>
          </cell>
        </row>
        <row r="706">
          <cell r="C706">
            <v>110975</v>
          </cell>
          <cell r="D706">
            <v>60607</v>
          </cell>
          <cell r="E706">
            <v>-50368</v>
          </cell>
        </row>
        <row r="707">
          <cell r="C707">
            <v>57646</v>
          </cell>
          <cell r="D707">
            <v>41261</v>
          </cell>
          <cell r="E707">
            <v>-16385</v>
          </cell>
        </row>
        <row r="708">
          <cell r="C708">
            <v>288268</v>
          </cell>
          <cell r="D708">
            <v>208551</v>
          </cell>
          <cell r="E708">
            <v>-79717</v>
          </cell>
        </row>
        <row r="709">
          <cell r="C709">
            <v>177129</v>
          </cell>
          <cell r="D709">
            <v>50000</v>
          </cell>
          <cell r="E709">
            <v>-127129</v>
          </cell>
        </row>
        <row r="710">
          <cell r="C710">
            <v>189725</v>
          </cell>
          <cell r="D710">
            <v>189725</v>
          </cell>
          <cell r="E710">
            <v>0</v>
          </cell>
        </row>
        <row r="711">
          <cell r="C711">
            <v>433312</v>
          </cell>
          <cell r="D711">
            <v>306386</v>
          </cell>
          <cell r="E711">
            <v>-126926</v>
          </cell>
        </row>
        <row r="712">
          <cell r="C712">
            <v>129452</v>
          </cell>
          <cell r="D712">
            <v>129452</v>
          </cell>
          <cell r="E712">
            <v>0</v>
          </cell>
        </row>
        <row r="713">
          <cell r="C713">
            <v>62985</v>
          </cell>
          <cell r="D713">
            <v>0</v>
          </cell>
          <cell r="E713">
            <v>-62985</v>
          </cell>
        </row>
        <row r="714">
          <cell r="C714">
            <v>0</v>
          </cell>
          <cell r="D714">
            <v>25880</v>
          </cell>
          <cell r="E714">
            <v>25880</v>
          </cell>
        </row>
        <row r="715">
          <cell r="C715">
            <v>84186</v>
          </cell>
          <cell r="D715">
            <v>65000</v>
          </cell>
          <cell r="E715">
            <v>-19186</v>
          </cell>
        </row>
        <row r="717">
          <cell r="C717">
            <v>676740</v>
          </cell>
          <cell r="D717">
            <v>342996</v>
          </cell>
          <cell r="E717">
            <v>-333744</v>
          </cell>
        </row>
        <row r="718">
          <cell r="C718">
            <v>143271</v>
          </cell>
          <cell r="D718">
            <v>62388</v>
          </cell>
          <cell r="E718">
            <v>-80883</v>
          </cell>
        </row>
        <row r="719">
          <cell r="C719">
            <v>290389</v>
          </cell>
          <cell r="D719">
            <v>201805</v>
          </cell>
          <cell r="E719">
            <v>-88584</v>
          </cell>
        </row>
        <row r="720">
          <cell r="C720">
            <v>101847</v>
          </cell>
          <cell r="D720">
            <v>179928</v>
          </cell>
          <cell r="E720">
            <v>78081</v>
          </cell>
        </row>
        <row r="722">
          <cell r="C722">
            <v>214790</v>
          </cell>
          <cell r="D722">
            <v>214790</v>
          </cell>
          <cell r="E722">
            <v>0</v>
          </cell>
        </row>
        <row r="723">
          <cell r="C723">
            <v>54018</v>
          </cell>
          <cell r="D723">
            <v>25336</v>
          </cell>
          <cell r="E723">
            <v>-28682</v>
          </cell>
        </row>
        <row r="1121">
          <cell r="C1121">
            <v>32573</v>
          </cell>
          <cell r="D1121">
            <v>0</v>
          </cell>
          <cell r="E1121">
            <v>-32573</v>
          </cell>
        </row>
        <row r="1122">
          <cell r="C1122">
            <v>144558</v>
          </cell>
          <cell r="D1122">
            <v>65092</v>
          </cell>
          <cell r="E1122">
            <v>-79466</v>
          </cell>
        </row>
        <row r="1124">
          <cell r="C1124">
            <v>254226</v>
          </cell>
          <cell r="D1124">
            <v>135000</v>
          </cell>
          <cell r="E1124">
            <v>-119226</v>
          </cell>
        </row>
        <row r="1125">
          <cell r="C1125">
            <v>132236</v>
          </cell>
          <cell r="D1125">
            <v>41019</v>
          </cell>
          <cell r="E1125">
            <v>-91217</v>
          </cell>
        </row>
        <row r="1126">
          <cell r="B1126" t="str">
            <v>vyhjktiqj</v>
          </cell>
          <cell r="C1126">
            <v>136339</v>
          </cell>
          <cell r="D1126">
            <v>11593</v>
          </cell>
          <cell r="E1126">
            <v>-124746</v>
          </cell>
        </row>
        <row r="1127">
          <cell r="C1127">
            <v>508965</v>
          </cell>
          <cell r="D1127">
            <v>245965</v>
          </cell>
          <cell r="E1127">
            <v>-263000</v>
          </cell>
        </row>
        <row r="1128">
          <cell r="C1128">
            <v>178665</v>
          </cell>
          <cell r="D1128">
            <v>123958</v>
          </cell>
          <cell r="E1128">
            <v>-54707</v>
          </cell>
        </row>
        <row r="1129">
          <cell r="C1129">
            <v>24473</v>
          </cell>
          <cell r="D1129">
            <v>11500</v>
          </cell>
          <cell r="E1129">
            <v>-12973</v>
          </cell>
        </row>
        <row r="1130">
          <cell r="C1130">
            <v>29508</v>
          </cell>
          <cell r="D1130">
            <v>2500</v>
          </cell>
          <cell r="E1130">
            <v>-27008</v>
          </cell>
        </row>
        <row r="1132">
          <cell r="C1132">
            <v>46335</v>
          </cell>
          <cell r="D1132">
            <v>6623</v>
          </cell>
          <cell r="E1132">
            <v>-39712</v>
          </cell>
        </row>
        <row r="1134">
          <cell r="C1134">
            <v>13999</v>
          </cell>
          <cell r="D1134">
            <v>0</v>
          </cell>
          <cell r="E1134">
            <v>-13999</v>
          </cell>
        </row>
        <row r="1136">
          <cell r="C1136">
            <v>26964</v>
          </cell>
          <cell r="D1136">
            <v>0</v>
          </cell>
          <cell r="E1136">
            <v>-26964</v>
          </cell>
        </row>
        <row r="1138">
          <cell r="C1138">
            <v>129212</v>
          </cell>
          <cell r="D1138">
            <v>85152</v>
          </cell>
          <cell r="E1138">
            <v>-44060</v>
          </cell>
        </row>
        <row r="1139">
          <cell r="C1139">
            <v>88053</v>
          </cell>
          <cell r="D1139">
            <v>18000</v>
          </cell>
          <cell r="E1139">
            <v>-70053</v>
          </cell>
        </row>
        <row r="1140">
          <cell r="C1140">
            <v>28764</v>
          </cell>
          <cell r="D1140">
            <v>0</v>
          </cell>
          <cell r="E1140">
            <v>-28764</v>
          </cell>
        </row>
        <row r="1141">
          <cell r="C1141">
            <v>107439</v>
          </cell>
          <cell r="D1141">
            <v>83606</v>
          </cell>
          <cell r="E1141">
            <v>-23833</v>
          </cell>
        </row>
        <row r="1143">
          <cell r="C1143">
            <v>63652</v>
          </cell>
          <cell r="D1143">
            <v>0</v>
          </cell>
          <cell r="E1143">
            <v>-63652</v>
          </cell>
        </row>
        <row r="1144">
          <cell r="C1144">
            <v>114938</v>
          </cell>
          <cell r="D1144">
            <v>0</v>
          </cell>
          <cell r="E1144">
            <v>-114938</v>
          </cell>
        </row>
        <row r="1145">
          <cell r="C1145">
            <v>91811</v>
          </cell>
          <cell r="D1145">
            <v>38486</v>
          </cell>
          <cell r="E1145">
            <v>-53325</v>
          </cell>
        </row>
        <row r="1146">
          <cell r="C1146">
            <v>160905</v>
          </cell>
          <cell r="D1146">
            <v>73683</v>
          </cell>
          <cell r="E1146">
            <v>-87222</v>
          </cell>
        </row>
      </sheetData>
      <sheetData sheetId="10">
        <row r="2092">
          <cell r="C2092">
            <v>307042</v>
          </cell>
          <cell r="D2092">
            <v>253000</v>
          </cell>
          <cell r="E2092">
            <v>-54042</v>
          </cell>
        </row>
        <row r="2093">
          <cell r="C2093">
            <v>201775</v>
          </cell>
          <cell r="D2093">
            <v>60000</v>
          </cell>
          <cell r="E2093">
            <v>-141775</v>
          </cell>
        </row>
        <row r="2094">
          <cell r="C2094">
            <v>177526</v>
          </cell>
          <cell r="D2094">
            <v>35000</v>
          </cell>
          <cell r="E2094">
            <v>-142526</v>
          </cell>
        </row>
        <row r="2095">
          <cell r="C2095">
            <v>180307</v>
          </cell>
          <cell r="D2095">
            <v>45000</v>
          </cell>
          <cell r="E2095">
            <v>-135307</v>
          </cell>
        </row>
        <row r="2096">
          <cell r="C2096">
            <v>188885</v>
          </cell>
          <cell r="D2096">
            <v>95000</v>
          </cell>
          <cell r="E2096">
            <v>-93885</v>
          </cell>
        </row>
        <row r="2097">
          <cell r="C2097">
            <v>95434</v>
          </cell>
          <cell r="D2097">
            <v>72180</v>
          </cell>
          <cell r="E2097">
            <v>-23254</v>
          </cell>
        </row>
        <row r="2098">
          <cell r="C2098">
            <v>123145</v>
          </cell>
          <cell r="D2098">
            <v>20034</v>
          </cell>
          <cell r="E2098">
            <v>-103111</v>
          </cell>
        </row>
        <row r="2099">
          <cell r="C2099">
            <v>72575</v>
          </cell>
          <cell r="D2099">
            <v>28803</v>
          </cell>
          <cell r="E2099">
            <v>-43772</v>
          </cell>
        </row>
        <row r="2100">
          <cell r="C2100">
            <v>357449</v>
          </cell>
          <cell r="D2100">
            <v>165000</v>
          </cell>
          <cell r="E2100">
            <v>-192449</v>
          </cell>
        </row>
        <row r="2101">
          <cell r="C2101">
            <v>98779</v>
          </cell>
          <cell r="D2101">
            <v>0</v>
          </cell>
          <cell r="E2101">
            <v>-98779</v>
          </cell>
        </row>
        <row r="2102">
          <cell r="C2102">
            <v>39227</v>
          </cell>
          <cell r="D2102">
            <v>0</v>
          </cell>
          <cell r="E2102">
            <v>-39227</v>
          </cell>
        </row>
        <row r="2103">
          <cell r="C2103">
            <v>74565</v>
          </cell>
          <cell r="D2103">
            <v>0</v>
          </cell>
          <cell r="E2103">
            <v>-74565</v>
          </cell>
        </row>
        <row r="2104">
          <cell r="C2104">
            <v>12969</v>
          </cell>
          <cell r="D2104">
            <v>0</v>
          </cell>
          <cell r="E2104">
            <v>-12969</v>
          </cell>
        </row>
        <row r="2105">
          <cell r="C2105">
            <v>100750</v>
          </cell>
          <cell r="D2105">
            <v>28000</v>
          </cell>
          <cell r="E2105">
            <v>-72750</v>
          </cell>
        </row>
        <row r="2106">
          <cell r="C2106">
            <v>21173</v>
          </cell>
          <cell r="D2106">
            <v>8000</v>
          </cell>
          <cell r="E2106">
            <v>-13173</v>
          </cell>
        </row>
        <row r="2107">
          <cell r="C2107">
            <v>272350</v>
          </cell>
          <cell r="D2107">
            <v>272350</v>
          </cell>
          <cell r="E2107">
            <v>0</v>
          </cell>
        </row>
        <row r="2108">
          <cell r="C2108">
            <v>307256</v>
          </cell>
          <cell r="D2108">
            <v>84232</v>
          </cell>
          <cell r="E2108">
            <v>-223024</v>
          </cell>
        </row>
        <row r="2109">
          <cell r="C2109">
            <v>288024</v>
          </cell>
          <cell r="D2109">
            <v>152884</v>
          </cell>
          <cell r="E2109">
            <v>-135140</v>
          </cell>
        </row>
        <row r="2110">
          <cell r="C2110">
            <v>141685</v>
          </cell>
          <cell r="D2110">
            <v>50000</v>
          </cell>
          <cell r="E2110">
            <v>-91685</v>
          </cell>
        </row>
        <row r="2111">
          <cell r="C2111">
            <v>246010</v>
          </cell>
          <cell r="D2111">
            <v>32576</v>
          </cell>
          <cell r="E2111">
            <v>-213434</v>
          </cell>
        </row>
        <row r="2112">
          <cell r="C2112">
            <v>235459</v>
          </cell>
          <cell r="D2112">
            <v>50000</v>
          </cell>
          <cell r="E2112">
            <v>-185459</v>
          </cell>
        </row>
        <row r="2113">
          <cell r="C2113">
            <v>388593</v>
          </cell>
          <cell r="D2113">
            <v>194292</v>
          </cell>
          <cell r="E2113">
            <v>-194301</v>
          </cell>
        </row>
        <row r="2114">
          <cell r="C2114">
            <v>238097</v>
          </cell>
          <cell r="D2114">
            <v>32906</v>
          </cell>
          <cell r="E2114">
            <v>-205191</v>
          </cell>
        </row>
        <row r="2115">
          <cell r="C2115">
            <v>112367</v>
          </cell>
          <cell r="D2115">
            <v>15000</v>
          </cell>
          <cell r="E2115">
            <v>-97367</v>
          </cell>
        </row>
        <row r="2116">
          <cell r="C2116">
            <v>120593</v>
          </cell>
          <cell r="D2116">
            <v>34321</v>
          </cell>
          <cell r="E2116">
            <v>-86272</v>
          </cell>
        </row>
        <row r="2117">
          <cell r="C2117">
            <v>77802</v>
          </cell>
          <cell r="D2117">
            <v>30056</v>
          </cell>
          <cell r="E2117">
            <v>-47746</v>
          </cell>
        </row>
        <row r="2123">
          <cell r="C2123">
            <v>315745</v>
          </cell>
          <cell r="D2123">
            <v>116505</v>
          </cell>
          <cell r="E2123">
            <v>-199240</v>
          </cell>
        </row>
        <row r="2124">
          <cell r="C2124">
            <v>191561</v>
          </cell>
          <cell r="D2124">
            <v>27143</v>
          </cell>
          <cell r="E2124">
            <v>-164418</v>
          </cell>
        </row>
        <row r="2125">
          <cell r="C2125">
            <v>64393</v>
          </cell>
          <cell r="D2125">
            <v>7948</v>
          </cell>
          <cell r="E2125">
            <v>-56445</v>
          </cell>
        </row>
        <row r="2126">
          <cell r="C2126">
            <v>137246</v>
          </cell>
          <cell r="D2126">
            <v>30136</v>
          </cell>
          <cell r="E2126">
            <v>-107110</v>
          </cell>
        </row>
        <row r="2127">
          <cell r="C2127">
            <v>59083</v>
          </cell>
          <cell r="D2127">
            <v>41736</v>
          </cell>
          <cell r="E2127">
            <v>-17347</v>
          </cell>
        </row>
        <row r="2128">
          <cell r="C2128">
            <v>60713</v>
          </cell>
          <cell r="D2128">
            <v>20000</v>
          </cell>
          <cell r="E2128">
            <v>-40713</v>
          </cell>
        </row>
        <row r="2129">
          <cell r="C2129">
            <v>173330</v>
          </cell>
          <cell r="D2129">
            <v>125885</v>
          </cell>
          <cell r="E2129">
            <v>-47445</v>
          </cell>
        </row>
        <row r="2130">
          <cell r="C2130">
            <v>125652</v>
          </cell>
          <cell r="D2130">
            <v>0</v>
          </cell>
          <cell r="E2130">
            <v>-125652</v>
          </cell>
        </row>
        <row r="2131">
          <cell r="C2131">
            <v>159305</v>
          </cell>
          <cell r="D2131">
            <v>151674</v>
          </cell>
          <cell r="E2131">
            <v>-7631</v>
          </cell>
        </row>
        <row r="2132">
          <cell r="C2132">
            <v>315331</v>
          </cell>
          <cell r="D2132">
            <v>155725</v>
          </cell>
          <cell r="E2132">
            <v>-159606</v>
          </cell>
        </row>
        <row r="2133">
          <cell r="C2133">
            <v>218367</v>
          </cell>
          <cell r="D2133">
            <v>0</v>
          </cell>
          <cell r="E2133">
            <v>-218367</v>
          </cell>
        </row>
        <row r="2134">
          <cell r="C2134">
            <v>-55750</v>
          </cell>
          <cell r="D2134">
            <v>-55750</v>
          </cell>
          <cell r="E2134">
            <v>0</v>
          </cell>
        </row>
        <row r="2135">
          <cell r="C2135">
            <v>57440</v>
          </cell>
          <cell r="D2135">
            <v>0</v>
          </cell>
          <cell r="E2135">
            <v>-57440</v>
          </cell>
        </row>
        <row r="2136">
          <cell r="C2136">
            <v>0</v>
          </cell>
          <cell r="D2136">
            <v>4000</v>
          </cell>
          <cell r="E2136">
            <v>4000</v>
          </cell>
        </row>
        <row r="2137">
          <cell r="C2137">
            <v>63312</v>
          </cell>
          <cell r="D2137">
            <v>20000</v>
          </cell>
          <cell r="E2137">
            <v>-43312</v>
          </cell>
        </row>
        <row r="2139">
          <cell r="C2139">
            <v>386589</v>
          </cell>
          <cell r="D2139">
            <v>356589</v>
          </cell>
          <cell r="E2139">
            <v>-30000</v>
          </cell>
        </row>
        <row r="2140">
          <cell r="C2140">
            <v>83845</v>
          </cell>
          <cell r="D2140">
            <v>65000</v>
          </cell>
          <cell r="E2140">
            <v>-18845</v>
          </cell>
        </row>
        <row r="2141">
          <cell r="C2141">
            <v>215971</v>
          </cell>
          <cell r="D2141">
            <v>46393</v>
          </cell>
          <cell r="E2141">
            <v>-169578</v>
          </cell>
        </row>
        <row r="2142">
          <cell r="C2142">
            <v>70398</v>
          </cell>
          <cell r="D2142">
            <v>35411</v>
          </cell>
          <cell r="E2142">
            <v>-34987</v>
          </cell>
        </row>
        <row r="2144">
          <cell r="C2144">
            <v>193854</v>
          </cell>
          <cell r="D2144">
            <v>193854</v>
          </cell>
          <cell r="E2144">
            <v>0</v>
          </cell>
        </row>
        <row r="2145">
          <cell r="C2145">
            <v>140839</v>
          </cell>
          <cell r="D2145">
            <v>0</v>
          </cell>
          <cell r="E2145">
            <v>-140839</v>
          </cell>
        </row>
        <row r="3069">
          <cell r="C3069">
            <v>22822</v>
          </cell>
          <cell r="D3069">
            <v>0</v>
          </cell>
          <cell r="E3069">
            <v>-22822</v>
          </cell>
        </row>
        <row r="3070">
          <cell r="C3070">
            <v>91034</v>
          </cell>
          <cell r="D3070">
            <v>30400</v>
          </cell>
          <cell r="E3070">
            <v>-60634</v>
          </cell>
        </row>
        <row r="3072">
          <cell r="C3072">
            <v>129027</v>
          </cell>
          <cell r="D3072">
            <v>129027</v>
          </cell>
          <cell r="E3072">
            <v>0</v>
          </cell>
        </row>
        <row r="3073">
          <cell r="C3073">
            <v>105227</v>
          </cell>
          <cell r="D3073">
            <v>30000</v>
          </cell>
          <cell r="E3073">
            <v>-75227</v>
          </cell>
        </row>
        <row r="3074">
          <cell r="C3074">
            <v>102647</v>
          </cell>
          <cell r="D3074">
            <v>0</v>
          </cell>
          <cell r="E3074">
            <v>-102647</v>
          </cell>
        </row>
        <row r="3075">
          <cell r="C3075">
            <v>237976</v>
          </cell>
          <cell r="D3075">
            <v>0</v>
          </cell>
          <cell r="E3075">
            <v>-237976</v>
          </cell>
        </row>
        <row r="3076">
          <cell r="C3076">
            <v>126739</v>
          </cell>
          <cell r="D3076">
            <v>41407</v>
          </cell>
          <cell r="E3076">
            <v>-85332</v>
          </cell>
        </row>
        <row r="3077">
          <cell r="C3077">
            <v>20118</v>
          </cell>
          <cell r="D3077">
            <v>0</v>
          </cell>
          <cell r="E3077">
            <v>-20118</v>
          </cell>
        </row>
        <row r="3078">
          <cell r="C3078">
            <v>24271</v>
          </cell>
          <cell r="D3078">
            <v>3000</v>
          </cell>
          <cell r="E3078">
            <v>-21271</v>
          </cell>
        </row>
        <row r="3080">
          <cell r="C3080">
            <v>24426</v>
          </cell>
          <cell r="D3080">
            <v>1250</v>
          </cell>
          <cell r="E3080">
            <v>-23176</v>
          </cell>
        </row>
        <row r="3082">
          <cell r="C3082">
            <v>14119</v>
          </cell>
          <cell r="D3082">
            <v>0</v>
          </cell>
          <cell r="E3082">
            <v>-14119</v>
          </cell>
        </row>
        <row r="3084">
          <cell r="C3084">
            <v>15816</v>
          </cell>
          <cell r="D3084">
            <v>0</v>
          </cell>
          <cell r="E3084">
            <v>-15816</v>
          </cell>
        </row>
        <row r="3086">
          <cell r="C3086">
            <v>82348</v>
          </cell>
          <cell r="D3086">
            <v>0</v>
          </cell>
          <cell r="E3086">
            <v>-82348</v>
          </cell>
        </row>
        <row r="3087">
          <cell r="C3087">
            <v>80915</v>
          </cell>
          <cell r="D3087">
            <v>15000</v>
          </cell>
          <cell r="E3087">
            <v>-65915</v>
          </cell>
        </row>
        <row r="3088">
          <cell r="C3088">
            <v>15792</v>
          </cell>
          <cell r="D3088">
            <v>0</v>
          </cell>
          <cell r="E3088">
            <v>-15792</v>
          </cell>
        </row>
        <row r="3089">
          <cell r="C3089">
            <v>68504</v>
          </cell>
          <cell r="D3089">
            <v>40700</v>
          </cell>
          <cell r="E3089">
            <v>-27804</v>
          </cell>
        </row>
        <row r="3091">
          <cell r="C3091">
            <v>39278</v>
          </cell>
          <cell r="D3091">
            <v>39278</v>
          </cell>
          <cell r="E3091">
            <v>0</v>
          </cell>
        </row>
        <row r="3092">
          <cell r="C3092">
            <v>77458</v>
          </cell>
          <cell r="D3092">
            <v>0</v>
          </cell>
          <cell r="E3092">
            <v>-77458</v>
          </cell>
        </row>
        <row r="3093">
          <cell r="C3093">
            <v>52844</v>
          </cell>
          <cell r="D3093">
            <v>21072</v>
          </cell>
          <cell r="E3093">
            <v>-31772</v>
          </cell>
        </row>
        <row r="3094">
          <cell r="C3094">
            <v>82755</v>
          </cell>
          <cell r="D3094">
            <v>25600</v>
          </cell>
          <cell r="E3094">
            <v>-57155</v>
          </cell>
        </row>
      </sheetData>
      <sheetData sheetId="11">
        <row r="2091">
          <cell r="C2091">
            <v>318903</v>
          </cell>
          <cell r="D2091">
            <v>185000</v>
          </cell>
          <cell r="E2091">
            <v>-133903</v>
          </cell>
        </row>
        <row r="2092">
          <cell r="C2092">
            <v>128569</v>
          </cell>
          <cell r="D2092">
            <v>102425</v>
          </cell>
          <cell r="E2092">
            <v>-26144</v>
          </cell>
        </row>
        <row r="2093">
          <cell r="C2093">
            <v>140768</v>
          </cell>
          <cell r="D2093">
            <v>165768</v>
          </cell>
          <cell r="E2093">
            <v>25000</v>
          </cell>
        </row>
        <row r="2094">
          <cell r="C2094">
            <v>118001</v>
          </cell>
          <cell r="D2094">
            <v>30000</v>
          </cell>
          <cell r="E2094">
            <v>-88001</v>
          </cell>
        </row>
        <row r="2095">
          <cell r="C2095">
            <v>111727</v>
          </cell>
          <cell r="D2095">
            <v>60000</v>
          </cell>
          <cell r="E2095">
            <v>-51727</v>
          </cell>
        </row>
        <row r="2096">
          <cell r="C2096">
            <v>109397</v>
          </cell>
          <cell r="D2096">
            <v>28265</v>
          </cell>
          <cell r="E2096">
            <v>-81132</v>
          </cell>
        </row>
        <row r="2097">
          <cell r="C2097">
            <v>115624</v>
          </cell>
          <cell r="D2097">
            <v>36347</v>
          </cell>
          <cell r="E2097">
            <v>-79277</v>
          </cell>
        </row>
        <row r="2098">
          <cell r="C2098">
            <v>60109</v>
          </cell>
          <cell r="D2098">
            <v>52205</v>
          </cell>
          <cell r="E2098">
            <v>-7904</v>
          </cell>
        </row>
        <row r="2099">
          <cell r="C2099">
            <v>405759</v>
          </cell>
          <cell r="D2099">
            <v>100000</v>
          </cell>
          <cell r="E2099">
            <v>-305759</v>
          </cell>
        </row>
        <row r="2100">
          <cell r="C2100">
            <v>108808</v>
          </cell>
          <cell r="D2100">
            <v>0</v>
          </cell>
          <cell r="E2100">
            <v>-108808</v>
          </cell>
        </row>
        <row r="2101">
          <cell r="C2101">
            <v>59253</v>
          </cell>
          <cell r="D2101">
            <v>0</v>
          </cell>
          <cell r="E2101">
            <v>-59253</v>
          </cell>
        </row>
        <row r="2102">
          <cell r="C2102">
            <v>111848</v>
          </cell>
          <cell r="D2102">
            <v>0</v>
          </cell>
          <cell r="E2102">
            <v>-111848</v>
          </cell>
        </row>
        <row r="2103">
          <cell r="C2103">
            <v>19866</v>
          </cell>
          <cell r="D2103">
            <v>0</v>
          </cell>
          <cell r="E2103">
            <v>-19866</v>
          </cell>
        </row>
        <row r="2104">
          <cell r="C2104">
            <v>67238</v>
          </cell>
          <cell r="D2104">
            <v>150</v>
          </cell>
          <cell r="E2104">
            <v>-67088</v>
          </cell>
        </row>
        <row r="2105">
          <cell r="C2105">
            <v>20933</v>
          </cell>
          <cell r="D2105">
            <v>0</v>
          </cell>
          <cell r="E2105">
            <v>-20933</v>
          </cell>
        </row>
        <row r="2106">
          <cell r="C2106">
            <v>113950</v>
          </cell>
          <cell r="D2106">
            <v>113950</v>
          </cell>
          <cell r="E2106">
            <v>0</v>
          </cell>
        </row>
        <row r="2107">
          <cell r="C2107">
            <v>86576</v>
          </cell>
          <cell r="D2107">
            <v>86576</v>
          </cell>
          <cell r="E2107">
            <v>0</v>
          </cell>
        </row>
        <row r="2108">
          <cell r="C2108">
            <v>119703</v>
          </cell>
          <cell r="D2108">
            <v>100000</v>
          </cell>
          <cell r="E2108">
            <v>-19703</v>
          </cell>
        </row>
        <row r="2109">
          <cell r="C2109">
            <v>81967</v>
          </cell>
          <cell r="D2109">
            <v>42000</v>
          </cell>
          <cell r="E2109">
            <v>-39967</v>
          </cell>
        </row>
        <row r="2110">
          <cell r="C2110">
            <v>132187</v>
          </cell>
          <cell r="D2110">
            <v>44006</v>
          </cell>
          <cell r="E2110">
            <v>-88181</v>
          </cell>
        </row>
        <row r="2111">
          <cell r="C2111">
            <v>94614</v>
          </cell>
          <cell r="D2111">
            <v>50000</v>
          </cell>
          <cell r="E2111">
            <v>-44614</v>
          </cell>
        </row>
        <row r="2112">
          <cell r="C2112">
            <v>274036</v>
          </cell>
          <cell r="D2112">
            <v>192705</v>
          </cell>
          <cell r="E2112">
            <v>-81331</v>
          </cell>
        </row>
        <row r="2113">
          <cell r="C2113">
            <v>114138</v>
          </cell>
          <cell r="D2113">
            <v>17745</v>
          </cell>
          <cell r="E2113">
            <v>-96393</v>
          </cell>
        </row>
        <row r="2114">
          <cell r="C2114">
            <v>82023</v>
          </cell>
          <cell r="D2114">
            <v>20000</v>
          </cell>
          <cell r="E2114">
            <v>-62023</v>
          </cell>
        </row>
        <row r="2115">
          <cell r="C2115">
            <v>82155</v>
          </cell>
          <cell r="D2115">
            <v>36925</v>
          </cell>
          <cell r="E2115">
            <v>-45230</v>
          </cell>
        </row>
        <row r="2116">
          <cell r="C2116">
            <v>41250</v>
          </cell>
          <cell r="D2116">
            <v>11000</v>
          </cell>
          <cell r="E2116">
            <v>-30250</v>
          </cell>
        </row>
        <row r="2122">
          <cell r="C2122">
            <v>132004</v>
          </cell>
          <cell r="D2122">
            <v>97304</v>
          </cell>
          <cell r="E2122">
            <v>-34700</v>
          </cell>
        </row>
        <row r="2123">
          <cell r="C2123">
            <v>91587</v>
          </cell>
          <cell r="D2123">
            <v>34274</v>
          </cell>
          <cell r="E2123">
            <v>-57313</v>
          </cell>
        </row>
        <row r="2124">
          <cell r="C2124">
            <v>40771</v>
          </cell>
          <cell r="D2124">
            <v>17223</v>
          </cell>
          <cell r="E2124">
            <v>-23548</v>
          </cell>
        </row>
        <row r="2125">
          <cell r="C2125">
            <v>170348</v>
          </cell>
          <cell r="D2125">
            <v>18328</v>
          </cell>
          <cell r="E2125">
            <v>-152020</v>
          </cell>
        </row>
        <row r="2126">
          <cell r="C2126">
            <v>53311</v>
          </cell>
          <cell r="D2126">
            <v>45347</v>
          </cell>
          <cell r="E2126">
            <v>-7964</v>
          </cell>
        </row>
        <row r="2127">
          <cell r="C2127">
            <v>82155</v>
          </cell>
          <cell r="D2127">
            <v>0</v>
          </cell>
          <cell r="E2127">
            <v>-82155</v>
          </cell>
        </row>
        <row r="2128">
          <cell r="C2128">
            <v>148542</v>
          </cell>
          <cell r="D2128">
            <v>56839</v>
          </cell>
          <cell r="E2128">
            <v>-91703</v>
          </cell>
        </row>
        <row r="2129">
          <cell r="C2129">
            <v>75791</v>
          </cell>
          <cell r="D2129">
            <v>0</v>
          </cell>
          <cell r="E2129">
            <v>-75791</v>
          </cell>
        </row>
        <row r="2130">
          <cell r="C2130">
            <v>172744</v>
          </cell>
          <cell r="D2130">
            <v>110000</v>
          </cell>
          <cell r="E2130">
            <v>-62744</v>
          </cell>
        </row>
        <row r="2131">
          <cell r="C2131">
            <v>230982</v>
          </cell>
          <cell r="D2131">
            <v>100000</v>
          </cell>
          <cell r="E2131">
            <v>-130982</v>
          </cell>
        </row>
        <row r="2132">
          <cell r="C2132">
            <v>246636</v>
          </cell>
          <cell r="D2132">
            <v>58885</v>
          </cell>
          <cell r="E2132">
            <v>-187751</v>
          </cell>
        </row>
        <row r="2133">
          <cell r="C2133">
            <v>77457</v>
          </cell>
          <cell r="D2133">
            <v>73589</v>
          </cell>
          <cell r="E2133">
            <v>-3868</v>
          </cell>
        </row>
        <row r="2134">
          <cell r="C2134">
            <v>56399</v>
          </cell>
          <cell r="D2134">
            <v>18000</v>
          </cell>
          <cell r="E2134">
            <v>-38399</v>
          </cell>
        </row>
        <row r="2135">
          <cell r="C2135">
            <v>52728</v>
          </cell>
          <cell r="D2135">
            <v>68556</v>
          </cell>
          <cell r="E2135">
            <v>15828</v>
          </cell>
        </row>
        <row r="2136">
          <cell r="C2136">
            <v>231550</v>
          </cell>
          <cell r="D2136">
            <v>36450</v>
          </cell>
          <cell r="E2136">
            <v>-195100</v>
          </cell>
        </row>
        <row r="2137">
          <cell r="C2137">
            <v>54753</v>
          </cell>
          <cell r="D2137">
            <v>61753</v>
          </cell>
          <cell r="E2137">
            <v>7000</v>
          </cell>
        </row>
        <row r="2138">
          <cell r="C2138">
            <v>159882</v>
          </cell>
          <cell r="D2138">
            <v>42044</v>
          </cell>
          <cell r="E2138">
            <v>-117838</v>
          </cell>
        </row>
        <row r="2139">
          <cell r="C2139">
            <v>61436</v>
          </cell>
          <cell r="D2139">
            <v>35340</v>
          </cell>
          <cell r="E2139">
            <v>-26096</v>
          </cell>
        </row>
        <row r="2141">
          <cell r="C2141">
            <v>196788</v>
          </cell>
          <cell r="D2141">
            <v>145229</v>
          </cell>
          <cell r="E2141">
            <v>-51559</v>
          </cell>
        </row>
        <row r="2142">
          <cell r="C2142">
            <v>190431</v>
          </cell>
          <cell r="D2142">
            <v>408</v>
          </cell>
          <cell r="E2142">
            <v>-190023</v>
          </cell>
        </row>
        <row r="3068">
          <cell r="C3068">
            <v>19412</v>
          </cell>
          <cell r="D3068">
            <v>0</v>
          </cell>
          <cell r="E3068">
            <v>-19412</v>
          </cell>
        </row>
        <row r="3069">
          <cell r="C3069">
            <v>51823</v>
          </cell>
          <cell r="D3069">
            <v>61456</v>
          </cell>
          <cell r="E3069">
            <v>9633</v>
          </cell>
        </row>
        <row r="3071">
          <cell r="C3071">
            <v>84787</v>
          </cell>
          <cell r="D3071">
            <v>84787</v>
          </cell>
          <cell r="E3071">
            <v>0</v>
          </cell>
        </row>
        <row r="3072">
          <cell r="C3072">
            <v>59253</v>
          </cell>
          <cell r="D3072">
            <v>30000</v>
          </cell>
          <cell r="E3072">
            <v>-29253</v>
          </cell>
        </row>
        <row r="3073">
          <cell r="C3073">
            <v>64871</v>
          </cell>
          <cell r="D3073">
            <v>0</v>
          </cell>
          <cell r="E3073">
            <v>-64871</v>
          </cell>
        </row>
        <row r="3074">
          <cell r="C3074">
            <v>70970</v>
          </cell>
          <cell r="D3074">
            <v>100475</v>
          </cell>
          <cell r="E3074">
            <v>29505</v>
          </cell>
        </row>
        <row r="3075">
          <cell r="C3075">
            <v>81595</v>
          </cell>
          <cell r="D3075">
            <v>31063</v>
          </cell>
          <cell r="E3075">
            <v>-50532</v>
          </cell>
        </row>
        <row r="3076">
          <cell r="C3076">
            <v>17364</v>
          </cell>
          <cell r="D3076">
            <v>30000</v>
          </cell>
          <cell r="E3076">
            <v>12636</v>
          </cell>
        </row>
        <row r="3077">
          <cell r="C3077">
            <v>23593</v>
          </cell>
          <cell r="D3077">
            <v>0</v>
          </cell>
          <cell r="E3077">
            <v>-23593</v>
          </cell>
        </row>
        <row r="3079">
          <cell r="C3079">
            <v>15099</v>
          </cell>
          <cell r="D3079">
            <v>4131</v>
          </cell>
          <cell r="E3079">
            <v>-10968</v>
          </cell>
        </row>
        <row r="3081">
          <cell r="C3081">
            <v>19071</v>
          </cell>
          <cell r="D3081">
            <v>0</v>
          </cell>
          <cell r="E3081">
            <v>-19071</v>
          </cell>
        </row>
        <row r="3083">
          <cell r="C3083">
            <v>11904</v>
          </cell>
          <cell r="D3083">
            <v>0</v>
          </cell>
          <cell r="E3083">
            <v>-11904</v>
          </cell>
        </row>
        <row r="3085">
          <cell r="C3085">
            <v>42608</v>
          </cell>
          <cell r="D3085">
            <v>0</v>
          </cell>
          <cell r="E3085">
            <v>-42608</v>
          </cell>
        </row>
        <row r="3086">
          <cell r="C3086">
            <v>91819</v>
          </cell>
          <cell r="D3086">
            <v>0</v>
          </cell>
          <cell r="E3086">
            <v>-91819</v>
          </cell>
        </row>
        <row r="3087">
          <cell r="C3087">
            <v>8895</v>
          </cell>
          <cell r="D3087">
            <v>48556</v>
          </cell>
          <cell r="E3087">
            <v>39661</v>
          </cell>
        </row>
        <row r="3088">
          <cell r="C3088">
            <v>61408</v>
          </cell>
          <cell r="D3088">
            <v>41878</v>
          </cell>
          <cell r="E3088">
            <v>-19530</v>
          </cell>
        </row>
        <row r="3090">
          <cell r="C3090">
            <v>31344</v>
          </cell>
          <cell r="D3090">
            <v>42044</v>
          </cell>
          <cell r="E3090">
            <v>10700</v>
          </cell>
        </row>
        <row r="3091">
          <cell r="C3091">
            <v>53726</v>
          </cell>
          <cell r="D3091">
            <v>35340</v>
          </cell>
          <cell r="E3091">
            <v>-18386</v>
          </cell>
        </row>
        <row r="3092">
          <cell r="C3092">
            <v>39906</v>
          </cell>
          <cell r="D3092">
            <v>28703</v>
          </cell>
          <cell r="E3092">
            <v>-11203</v>
          </cell>
        </row>
        <row r="3093">
          <cell r="C3093">
            <v>48919</v>
          </cell>
          <cell r="D3093">
            <v>29599</v>
          </cell>
          <cell r="E3093">
            <v>-19320</v>
          </cell>
        </row>
      </sheetData>
      <sheetData sheetId="12">
        <row r="677">
          <cell r="F677">
            <v>95470</v>
          </cell>
        </row>
        <row r="2089">
          <cell r="D2089">
            <v>350937</v>
          </cell>
          <cell r="E2089">
            <v>150937</v>
          </cell>
          <cell r="F2089">
            <v>-200000</v>
          </cell>
        </row>
        <row r="2090">
          <cell r="D2090">
            <v>141591</v>
          </cell>
          <cell r="E2090">
            <v>130000</v>
          </cell>
          <cell r="F2090">
            <v>-11591</v>
          </cell>
        </row>
        <row r="2091">
          <cell r="D2091">
            <v>154962</v>
          </cell>
          <cell r="E2091">
            <v>154962</v>
          </cell>
          <cell r="F2091">
            <v>0</v>
          </cell>
        </row>
        <row r="2092">
          <cell r="D2092">
            <v>130251</v>
          </cell>
          <cell r="E2092">
            <v>20000</v>
          </cell>
          <cell r="F2092">
            <v>-110251</v>
          </cell>
        </row>
        <row r="2093">
          <cell r="D2093">
            <v>122951</v>
          </cell>
          <cell r="E2093">
            <v>111074</v>
          </cell>
          <cell r="F2093">
            <v>-11877</v>
          </cell>
        </row>
        <row r="2094">
          <cell r="D2094">
            <v>120475</v>
          </cell>
          <cell r="E2094">
            <v>35000</v>
          </cell>
          <cell r="F2094">
            <v>-85475</v>
          </cell>
        </row>
        <row r="2095">
          <cell r="D2095">
            <v>127181</v>
          </cell>
          <cell r="E2095">
            <v>18000</v>
          </cell>
          <cell r="F2095">
            <v>-109181</v>
          </cell>
        </row>
        <row r="2096">
          <cell r="D2096">
            <v>66287</v>
          </cell>
          <cell r="E2096">
            <v>30552</v>
          </cell>
          <cell r="F2096">
            <v>-35735</v>
          </cell>
        </row>
        <row r="2097">
          <cell r="D2097">
            <v>446181</v>
          </cell>
          <cell r="E2097">
            <v>80000</v>
          </cell>
          <cell r="F2097">
            <v>-366181</v>
          </cell>
        </row>
        <row r="2098">
          <cell r="D2098">
            <v>119593</v>
          </cell>
          <cell r="E2098">
            <v>0</v>
          </cell>
          <cell r="F2098">
            <v>-119593</v>
          </cell>
        </row>
        <row r="2099">
          <cell r="D2099">
            <v>65085</v>
          </cell>
          <cell r="E2099">
            <v>0</v>
          </cell>
          <cell r="F2099">
            <v>-65085</v>
          </cell>
        </row>
        <row r="2100">
          <cell r="D2100">
            <v>123219</v>
          </cell>
          <cell r="E2100">
            <v>0</v>
          </cell>
          <cell r="F2100">
            <v>-123219</v>
          </cell>
        </row>
        <row r="2101">
          <cell r="D2101">
            <v>21810</v>
          </cell>
          <cell r="E2101">
            <v>0</v>
          </cell>
          <cell r="F2101">
            <v>-21810</v>
          </cell>
        </row>
        <row r="2102">
          <cell r="D2102">
            <v>74374</v>
          </cell>
          <cell r="F2102">
            <v>-74224</v>
          </cell>
        </row>
        <row r="2103">
          <cell r="D2103">
            <v>23170</v>
          </cell>
          <cell r="E2103">
            <v>0</v>
          </cell>
          <cell r="F2103">
            <v>-23170</v>
          </cell>
        </row>
        <row r="2104">
          <cell r="D2104">
            <v>125320.5</v>
          </cell>
          <cell r="E2104">
            <v>100000</v>
          </cell>
          <cell r="F2104">
            <v>-25320.5</v>
          </cell>
        </row>
        <row r="2105">
          <cell r="D2105">
            <v>95470</v>
          </cell>
          <cell r="F2105">
            <v>0</v>
          </cell>
        </row>
        <row r="2106">
          <cell r="D2106">
            <v>131659.5</v>
          </cell>
          <cell r="E2106">
            <v>70000</v>
          </cell>
          <cell r="F2106">
            <v>-61659.5</v>
          </cell>
        </row>
        <row r="2107">
          <cell r="D2107">
            <v>89982</v>
          </cell>
          <cell r="E2107">
            <v>44000</v>
          </cell>
          <cell r="F2107">
            <v>-45982</v>
          </cell>
        </row>
        <row r="2108">
          <cell r="D2108">
            <v>132187</v>
          </cell>
          <cell r="E2108">
            <v>64098</v>
          </cell>
          <cell r="F2108">
            <v>-68089</v>
          </cell>
        </row>
        <row r="2109">
          <cell r="D2109">
            <v>104520</v>
          </cell>
          <cell r="E2109">
            <v>95740</v>
          </cell>
          <cell r="F2109">
            <v>-8780</v>
          </cell>
        </row>
        <row r="2110">
          <cell r="D2110">
            <v>301463</v>
          </cell>
          <cell r="E2110">
            <v>171314</v>
          </cell>
          <cell r="F2110">
            <v>-130149</v>
          </cell>
        </row>
        <row r="2111">
          <cell r="D2111">
            <v>125802</v>
          </cell>
          <cell r="E2111">
            <v>35017</v>
          </cell>
          <cell r="F2111">
            <v>-90785</v>
          </cell>
        </row>
        <row r="2112">
          <cell r="D2112">
            <v>90384.5</v>
          </cell>
          <cell r="E2112">
            <v>30000</v>
          </cell>
          <cell r="F2112">
            <v>-60384.5</v>
          </cell>
        </row>
        <row r="2113">
          <cell r="D2113">
            <v>90517</v>
          </cell>
          <cell r="E2113">
            <v>43495</v>
          </cell>
          <cell r="F2113">
            <v>-47022</v>
          </cell>
        </row>
        <row r="2114">
          <cell r="D2114">
            <v>45377</v>
          </cell>
          <cell r="E2114">
            <v>24393</v>
          </cell>
          <cell r="F2114">
            <v>-20984</v>
          </cell>
        </row>
        <row r="2120">
          <cell r="D2120">
            <v>100163</v>
          </cell>
          <cell r="E2120">
            <v>108712</v>
          </cell>
          <cell r="F2120">
            <v>8549</v>
          </cell>
        </row>
        <row r="2121">
          <cell r="D2121">
            <v>145265</v>
          </cell>
          <cell r="E2121">
            <v>42203</v>
          </cell>
          <cell r="F2121">
            <v>-103062</v>
          </cell>
        </row>
        <row r="2122">
          <cell r="D2122">
            <v>45191</v>
          </cell>
          <cell r="E2122">
            <v>7707</v>
          </cell>
          <cell r="F2122">
            <v>-37484</v>
          </cell>
        </row>
        <row r="2123">
          <cell r="D2123">
            <v>184277</v>
          </cell>
          <cell r="E2123">
            <v>60157</v>
          </cell>
          <cell r="F2123">
            <v>-124120</v>
          </cell>
        </row>
        <row r="2124">
          <cell r="D2124">
            <v>58796.5</v>
          </cell>
          <cell r="E2124">
            <v>58797</v>
          </cell>
        </row>
        <row r="2125">
          <cell r="D2125">
            <v>90224</v>
          </cell>
          <cell r="E2125">
            <v>28800</v>
          </cell>
          <cell r="F2125">
            <v>-61424</v>
          </cell>
        </row>
        <row r="2126">
          <cell r="D2126">
            <v>163507.5</v>
          </cell>
          <cell r="E2126">
            <v>85126</v>
          </cell>
          <cell r="F2126">
            <v>-78381.5</v>
          </cell>
        </row>
        <row r="2127">
          <cell r="D2127">
            <v>83566.5</v>
          </cell>
          <cell r="E2127">
            <v>60000</v>
          </cell>
          <cell r="F2127">
            <v>-23566.5</v>
          </cell>
        </row>
        <row r="2128">
          <cell r="D2128">
            <v>182754</v>
          </cell>
          <cell r="E2128">
            <v>97274</v>
          </cell>
          <cell r="F2128">
            <v>-85480</v>
          </cell>
        </row>
        <row r="2129">
          <cell r="D2129">
            <v>254149.5</v>
          </cell>
          <cell r="E2129">
            <v>128600</v>
          </cell>
          <cell r="F2129">
            <v>-125549.5</v>
          </cell>
        </row>
        <row r="2130">
          <cell r="D2130">
            <v>271347.5</v>
          </cell>
          <cell r="E2130">
            <v>0</v>
          </cell>
          <cell r="F2130">
            <v>-271347.5</v>
          </cell>
        </row>
        <row r="2131">
          <cell r="D2131">
            <v>85312</v>
          </cell>
          <cell r="E2131">
            <v>50701</v>
          </cell>
          <cell r="F2131">
            <v>-34611</v>
          </cell>
        </row>
        <row r="2132">
          <cell r="D2132">
            <v>61884.5</v>
          </cell>
          <cell r="E2132">
            <v>14286</v>
          </cell>
          <cell r="F2132">
            <v>-47598.5</v>
          </cell>
        </row>
        <row r="2133">
          <cell r="D2133">
            <v>57734</v>
          </cell>
          <cell r="E2133">
            <v>34693</v>
          </cell>
          <cell r="F2133">
            <v>-23041</v>
          </cell>
        </row>
        <row r="2134">
          <cell r="D2134">
            <v>254878</v>
          </cell>
          <cell r="E2134">
            <v>0</v>
          </cell>
          <cell r="F2134">
            <v>-254878</v>
          </cell>
        </row>
        <row r="2135">
          <cell r="D2135">
            <v>66710</v>
          </cell>
          <cell r="E2135">
            <v>66876</v>
          </cell>
          <cell r="F2135">
            <v>166</v>
          </cell>
        </row>
        <row r="2136">
          <cell r="D2136">
            <v>193488</v>
          </cell>
          <cell r="E2136">
            <v>38265</v>
          </cell>
          <cell r="F2136">
            <v>-155223</v>
          </cell>
        </row>
        <row r="2137">
          <cell r="D2137">
            <v>74218.5</v>
          </cell>
          <cell r="E2137">
            <v>40431</v>
          </cell>
          <cell r="F2137">
            <v>-33787.5</v>
          </cell>
        </row>
        <row r="2138">
          <cell r="D2138">
            <v>216546</v>
          </cell>
          <cell r="E2138">
            <v>156480</v>
          </cell>
          <cell r="F2138">
            <v>-60066</v>
          </cell>
        </row>
        <row r="2139">
          <cell r="D2139">
            <v>211679.5</v>
          </cell>
          <cell r="E2139">
            <v>11090</v>
          </cell>
          <cell r="F2139">
            <v>-200589.5</v>
          </cell>
        </row>
        <row r="3067">
          <cell r="D3067">
            <v>21595.5</v>
          </cell>
          <cell r="E3067">
            <v>0</v>
          </cell>
          <cell r="F3067">
            <v>-21595.5</v>
          </cell>
        </row>
        <row r="3068">
          <cell r="D3068">
            <v>57122.5</v>
          </cell>
          <cell r="E3068">
            <v>0</v>
          </cell>
          <cell r="F3068">
            <v>-57122.5</v>
          </cell>
        </row>
        <row r="3070">
          <cell r="D3070">
            <v>93042</v>
          </cell>
          <cell r="E3070">
            <v>100000</v>
          </cell>
          <cell r="F3070">
            <v>6958</v>
          </cell>
        </row>
        <row r="3071">
          <cell r="D3071">
            <v>71528</v>
          </cell>
          <cell r="E3071">
            <v>35000</v>
          </cell>
          <cell r="F3071">
            <v>-36528</v>
          </cell>
        </row>
        <row r="3072">
          <cell r="D3072">
            <v>65084.5</v>
          </cell>
          <cell r="E3072">
            <v>41531</v>
          </cell>
          <cell r="F3072">
            <v>-23553.5</v>
          </cell>
        </row>
        <row r="3073">
          <cell r="D3073">
            <v>78506.5</v>
          </cell>
          <cell r="E3073">
            <v>41531</v>
          </cell>
          <cell r="F3073">
            <v>-36975.5</v>
          </cell>
        </row>
        <row r="3075">
          <cell r="D3075">
            <v>19307.5</v>
          </cell>
          <cell r="E3075">
            <v>0</v>
          </cell>
          <cell r="F3075">
            <v>-19307.5</v>
          </cell>
        </row>
        <row r="3078">
          <cell r="D3078">
            <v>16749.5</v>
          </cell>
          <cell r="F3078">
            <v>-16749.5</v>
          </cell>
        </row>
        <row r="3080">
          <cell r="D3080">
            <v>19070.5</v>
          </cell>
          <cell r="E3080">
            <v>11230</v>
          </cell>
          <cell r="F3080">
            <v>-7840.5</v>
          </cell>
        </row>
        <row r="3084">
          <cell r="D3084">
            <v>46735</v>
          </cell>
          <cell r="E3084">
            <v>47218</v>
          </cell>
          <cell r="F3084">
            <v>483</v>
          </cell>
        </row>
        <row r="3085">
          <cell r="D3085">
            <v>100953</v>
          </cell>
          <cell r="E3085">
            <v>40000</v>
          </cell>
          <cell r="F3085">
            <v>-60953</v>
          </cell>
        </row>
        <row r="3086">
          <cell r="D3086">
            <v>9720</v>
          </cell>
          <cell r="E3086">
            <v>0</v>
          </cell>
          <cell r="F3086">
            <v>-9720</v>
          </cell>
        </row>
        <row r="3087">
          <cell r="D3087">
            <v>67479.5</v>
          </cell>
          <cell r="E3087">
            <v>47218</v>
          </cell>
          <cell r="F3087">
            <v>-20261.5</v>
          </cell>
        </row>
        <row r="3089">
          <cell r="D3089">
            <v>34699</v>
          </cell>
          <cell r="E3089">
            <v>0</v>
          </cell>
          <cell r="F3089">
            <v>-34699</v>
          </cell>
        </row>
        <row r="3090">
          <cell r="D3090">
            <v>59025.75</v>
          </cell>
          <cell r="E3090">
            <v>0</v>
          </cell>
          <cell r="F3090">
            <v>-59025.75</v>
          </cell>
        </row>
        <row r="3091">
          <cell r="D3091">
            <v>44233</v>
          </cell>
          <cell r="E3091">
            <v>0</v>
          </cell>
          <cell r="F3091">
            <v>-44233</v>
          </cell>
        </row>
        <row r="3092">
          <cell r="D3092">
            <v>48918.5</v>
          </cell>
          <cell r="E3092">
            <v>39165</v>
          </cell>
          <cell r="F3092">
            <v>-9753.5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topLeftCell="A138" workbookViewId="0">
      <selection activeCell="D178" sqref="D178:S190"/>
    </sheetView>
  </sheetViews>
  <sheetFormatPr defaultRowHeight="15"/>
  <cols>
    <col min="1" max="1" width="13.42578125" customWidth="1"/>
    <col min="2" max="2" width="14" customWidth="1"/>
    <col min="4" max="4" width="15.5703125" customWidth="1"/>
    <col min="5" max="5" width="12.5703125" customWidth="1"/>
    <col min="6" max="6" width="15" customWidth="1"/>
    <col min="7" max="7" width="12.140625" customWidth="1"/>
    <col min="8" max="8" width="13" customWidth="1"/>
    <col min="9" max="9" width="15.140625" customWidth="1"/>
    <col min="10" max="10" width="13.140625" customWidth="1"/>
    <col min="11" max="11" width="12.42578125" customWidth="1"/>
    <col min="12" max="12" width="13.42578125" customWidth="1"/>
    <col min="13" max="13" width="11.28515625" customWidth="1"/>
    <col min="14" max="14" width="12" customWidth="1"/>
    <col min="15" max="15" width="13.28515625" customWidth="1"/>
    <col min="16" max="19" width="13.42578125" customWidth="1"/>
  </cols>
  <sheetData>
    <row r="1" spans="1:19" ht="21" customHeight="1">
      <c r="A1" s="1"/>
      <c r="B1" s="2"/>
      <c r="C1" s="5"/>
      <c r="D1" s="3" t="s">
        <v>0</v>
      </c>
      <c r="E1" s="3"/>
      <c r="F1" s="3"/>
      <c r="G1" s="3" t="s">
        <v>1</v>
      </c>
      <c r="H1" s="3"/>
      <c r="I1" s="3"/>
      <c r="J1" s="3" t="s">
        <v>2</v>
      </c>
      <c r="K1" s="3"/>
      <c r="L1" s="3"/>
      <c r="M1" s="3" t="s">
        <v>3</v>
      </c>
      <c r="N1" s="3"/>
      <c r="O1" s="3"/>
      <c r="P1" s="4" t="s">
        <v>4</v>
      </c>
      <c r="Q1" s="4"/>
      <c r="R1" s="4"/>
      <c r="S1" s="5" t="s">
        <v>5</v>
      </c>
    </row>
    <row r="2" spans="1:19" ht="18.75">
      <c r="A2" s="7" t="s">
        <v>6</v>
      </c>
      <c r="B2" s="7" t="s">
        <v>7</v>
      </c>
      <c r="C2" s="7"/>
      <c r="D2" s="8" t="s">
        <v>8</v>
      </c>
      <c r="E2" s="8" t="s">
        <v>9</v>
      </c>
      <c r="F2" s="8" t="s">
        <v>10</v>
      </c>
      <c r="G2" s="8" t="s">
        <v>8</v>
      </c>
      <c r="H2" s="8" t="s">
        <v>9</v>
      </c>
      <c r="I2" s="8" t="s">
        <v>10</v>
      </c>
      <c r="J2" s="8" t="s">
        <v>8</v>
      </c>
      <c r="K2" s="8" t="s">
        <v>9</v>
      </c>
      <c r="L2" s="8" t="s">
        <v>10</v>
      </c>
      <c r="M2" s="8" t="s">
        <v>8</v>
      </c>
      <c r="N2" s="8" t="s">
        <v>9</v>
      </c>
      <c r="O2" s="8" t="s">
        <v>10</v>
      </c>
      <c r="P2" s="9" t="s">
        <v>11</v>
      </c>
      <c r="Q2" s="9" t="s">
        <v>12</v>
      </c>
      <c r="R2" s="10" t="s">
        <v>10</v>
      </c>
      <c r="S2" s="9"/>
    </row>
    <row r="3" spans="1:19" ht="75">
      <c r="A3" s="7"/>
      <c r="B3" s="7"/>
      <c r="C3" s="7" t="s">
        <v>13</v>
      </c>
      <c r="D3" s="8"/>
      <c r="E3" s="8"/>
      <c r="F3" s="12" t="s">
        <v>14</v>
      </c>
      <c r="G3" s="8"/>
      <c r="H3" s="8"/>
      <c r="I3" s="12" t="s">
        <v>14</v>
      </c>
      <c r="J3" s="8"/>
      <c r="K3" s="8"/>
      <c r="L3" s="12" t="s">
        <v>14</v>
      </c>
      <c r="M3" s="8"/>
      <c r="N3" s="8"/>
      <c r="O3" s="12" t="s">
        <v>14</v>
      </c>
      <c r="P3" s="9" t="s">
        <v>15</v>
      </c>
      <c r="Q3" s="11"/>
      <c r="R3" s="13" t="s">
        <v>16</v>
      </c>
      <c r="S3" s="14"/>
    </row>
    <row r="4" spans="1:19" ht="15.75">
      <c r="A4" s="15" t="s">
        <v>17</v>
      </c>
      <c r="B4" s="16" t="s">
        <v>18</v>
      </c>
      <c r="C4" s="1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1">
      <c r="A5" s="17" t="s">
        <v>19</v>
      </c>
      <c r="B5" s="18" t="s">
        <v>20</v>
      </c>
      <c r="C5" s="19">
        <v>2</v>
      </c>
      <c r="D5" s="21">
        <f>'[1]2009-10'!C665</f>
        <v>402875</v>
      </c>
      <c r="E5" s="21">
        <f>'[1]2009-10'!D665</f>
        <v>299568</v>
      </c>
      <c r="F5" s="23">
        <f>'[1]2009-10'!E665</f>
        <v>-103307</v>
      </c>
      <c r="G5" s="24">
        <f>'[1]2010-11'!C2092</f>
        <v>307042</v>
      </c>
      <c r="H5" s="24">
        <f>'[1]2010-11'!D2092</f>
        <v>253000</v>
      </c>
      <c r="I5" s="24">
        <f>'[1]2010-11'!E2092</f>
        <v>-54042</v>
      </c>
      <c r="J5" s="25">
        <f>'[1]2011-12 '!C2091</f>
        <v>318903</v>
      </c>
      <c r="K5" s="25">
        <f>'[1]2011-12 '!D2091</f>
        <v>185000</v>
      </c>
      <c r="L5" s="25">
        <f>'[1]2011-12 '!E2091</f>
        <v>-133903</v>
      </c>
      <c r="M5" s="25">
        <f>'[1]2012-13'!D2089</f>
        <v>350937</v>
      </c>
      <c r="N5" s="25">
        <f>'[1]2012-13'!E2089</f>
        <v>150937</v>
      </c>
      <c r="O5" s="25">
        <f>'[1]2012-13'!F2089</f>
        <v>-200000</v>
      </c>
      <c r="P5" s="26">
        <f>M5+J5+G5+D5</f>
        <v>1379757</v>
      </c>
      <c r="Q5" s="26">
        <f t="shared" ref="Q5:R10" si="0">N5+K5+H5+E5</f>
        <v>888505</v>
      </c>
      <c r="R5" s="26">
        <f t="shared" si="0"/>
        <v>-491252</v>
      </c>
      <c r="S5" s="22">
        <f t="shared" ref="S5:S10" si="1">Q5*100/P5</f>
        <v>64.395759543165937</v>
      </c>
    </row>
    <row r="6" spans="1:19" ht="21">
      <c r="A6" s="17">
        <v>2</v>
      </c>
      <c r="B6" s="28" t="s">
        <v>21</v>
      </c>
      <c r="C6" s="29">
        <v>5</v>
      </c>
      <c r="D6" s="21">
        <f>'[1]2009-10'!C667</f>
        <v>238479</v>
      </c>
      <c r="E6" s="21">
        <f>'[1]2009-10'!D667</f>
        <v>150000</v>
      </c>
      <c r="F6" s="22">
        <f>'[1]2009-10'!E667</f>
        <v>-88479</v>
      </c>
      <c r="G6" s="21">
        <f>'[1]2010-11'!C2094</f>
        <v>177526</v>
      </c>
      <c r="H6" s="21">
        <f>'[1]2010-11'!D2094</f>
        <v>35000</v>
      </c>
      <c r="I6" s="21">
        <f>'[1]2010-11'!E2094</f>
        <v>-142526</v>
      </c>
      <c r="J6" s="30">
        <f>'[1]2011-12 '!C2093</f>
        <v>140768</v>
      </c>
      <c r="K6" s="30">
        <f>'[1]2011-12 '!D2093</f>
        <v>165768</v>
      </c>
      <c r="L6" s="30">
        <f>'[1]2011-12 '!E2093</f>
        <v>25000</v>
      </c>
      <c r="M6" s="30">
        <f>'[1]2012-13'!D2091</f>
        <v>154962</v>
      </c>
      <c r="N6" s="30">
        <f>'[1]2012-13'!E2091</f>
        <v>154962</v>
      </c>
      <c r="O6" s="30">
        <f>'[1]2012-13'!F2091</f>
        <v>0</v>
      </c>
      <c r="P6" s="26">
        <f t="shared" ref="P6:P10" si="2">M6+J6+G6+D6</f>
        <v>711735</v>
      </c>
      <c r="Q6" s="26">
        <f t="shared" si="0"/>
        <v>505730</v>
      </c>
      <c r="R6" s="26">
        <f t="shared" si="0"/>
        <v>-206005</v>
      </c>
      <c r="S6" s="22">
        <f t="shared" si="1"/>
        <v>71.055940764469923</v>
      </c>
    </row>
    <row r="7" spans="1:19" ht="21">
      <c r="A7" s="17">
        <v>3</v>
      </c>
      <c r="B7" s="28" t="s">
        <v>22</v>
      </c>
      <c r="C7" s="29">
        <v>7</v>
      </c>
      <c r="D7" s="21">
        <f>'[1]2009-10'!C669</f>
        <v>272727</v>
      </c>
      <c r="E7" s="21">
        <f>'[1]2009-10'!D669</f>
        <v>195231</v>
      </c>
      <c r="F7" s="22">
        <f>'[1]2009-10'!E669</f>
        <v>-77496</v>
      </c>
      <c r="G7" s="21">
        <f>'[1]2010-11'!C2096</f>
        <v>188885</v>
      </c>
      <c r="H7" s="21">
        <f>'[1]2010-11'!D2096</f>
        <v>95000</v>
      </c>
      <c r="I7" s="21">
        <f>'[1]2010-11'!E2096</f>
        <v>-93885</v>
      </c>
      <c r="J7" s="30">
        <f>'[1]2011-12 '!C2095</f>
        <v>111727</v>
      </c>
      <c r="K7" s="30">
        <f>'[1]2011-12 '!D2095</f>
        <v>60000</v>
      </c>
      <c r="L7" s="30">
        <f>'[1]2011-12 '!E2095</f>
        <v>-51727</v>
      </c>
      <c r="M7" s="30">
        <f>'[1]2012-13'!D2093</f>
        <v>122951</v>
      </c>
      <c r="N7" s="30">
        <f>'[1]2012-13'!E2093</f>
        <v>111074</v>
      </c>
      <c r="O7" s="30">
        <f>'[1]2012-13'!F2093</f>
        <v>-11877</v>
      </c>
      <c r="P7" s="26">
        <f t="shared" si="2"/>
        <v>696290</v>
      </c>
      <c r="Q7" s="26">
        <f t="shared" si="0"/>
        <v>461305</v>
      </c>
      <c r="R7" s="26">
        <f t="shared" si="0"/>
        <v>-234985</v>
      </c>
      <c r="S7" s="22">
        <f t="shared" si="1"/>
        <v>66.251849085869395</v>
      </c>
    </row>
    <row r="8" spans="1:19" ht="21">
      <c r="A8" s="17" t="s">
        <v>23</v>
      </c>
      <c r="B8" s="28" t="s">
        <v>24</v>
      </c>
      <c r="C8" s="29">
        <v>7</v>
      </c>
      <c r="D8" s="21">
        <f>'[1]2009-10'!C666</f>
        <v>205671</v>
      </c>
      <c r="E8" s="21">
        <f>'[1]2009-10'!D666</f>
        <v>205671</v>
      </c>
      <c r="F8" s="22">
        <f>'[1]2009-10'!E666</f>
        <v>0</v>
      </c>
      <c r="G8" s="24">
        <f>'[1]2010-11'!C2093</f>
        <v>201775</v>
      </c>
      <c r="H8" s="24">
        <f>'[1]2010-11'!D2093</f>
        <v>60000</v>
      </c>
      <c r="I8" s="24">
        <f>'[1]2010-11'!E2093</f>
        <v>-141775</v>
      </c>
      <c r="J8" s="25">
        <f>'[1]2011-12 '!C2092</f>
        <v>128569</v>
      </c>
      <c r="K8" s="25">
        <f>'[1]2011-12 '!D2092</f>
        <v>102425</v>
      </c>
      <c r="L8" s="25">
        <f>'[1]2011-12 '!E2092</f>
        <v>-26144</v>
      </c>
      <c r="M8" s="25">
        <f>'[1]2012-13'!D2090</f>
        <v>141591</v>
      </c>
      <c r="N8" s="25">
        <f>'[1]2012-13'!E2090</f>
        <v>130000</v>
      </c>
      <c r="O8" s="25">
        <f>'[1]2012-13'!F2090</f>
        <v>-11591</v>
      </c>
      <c r="P8" s="26">
        <f t="shared" si="2"/>
        <v>677606</v>
      </c>
      <c r="Q8" s="26">
        <f t="shared" si="0"/>
        <v>498096</v>
      </c>
      <c r="R8" s="26">
        <f t="shared" si="0"/>
        <v>-179510</v>
      </c>
      <c r="S8" s="22">
        <f t="shared" si="1"/>
        <v>73.508203882492182</v>
      </c>
    </row>
    <row r="9" spans="1:19" ht="21">
      <c r="A9" s="17" t="s">
        <v>25</v>
      </c>
      <c r="B9" s="28" t="s">
        <v>26</v>
      </c>
      <c r="C9" s="29">
        <v>6</v>
      </c>
      <c r="D9" s="21">
        <f>'[1]2009-10'!C668</f>
        <v>214793</v>
      </c>
      <c r="E9" s="21">
        <f>'[1]2009-10'!D668</f>
        <v>0</v>
      </c>
      <c r="F9" s="22">
        <f>'[1]2009-10'!E668</f>
        <v>-214793</v>
      </c>
      <c r="G9" s="21">
        <f>'[1]2010-11'!C2095</f>
        <v>180307</v>
      </c>
      <c r="H9" s="21">
        <f>'[1]2010-11'!D2095</f>
        <v>45000</v>
      </c>
      <c r="I9" s="21">
        <f>'[1]2010-11'!E2095</f>
        <v>-135307</v>
      </c>
      <c r="J9" s="30">
        <f>'[1]2011-12 '!C2094</f>
        <v>118001</v>
      </c>
      <c r="K9" s="30">
        <f>'[1]2011-12 '!D2094</f>
        <v>30000</v>
      </c>
      <c r="L9" s="30">
        <f>'[1]2011-12 '!E2094</f>
        <v>-88001</v>
      </c>
      <c r="M9" s="30">
        <f>'[1]2012-13'!D2092</f>
        <v>130251</v>
      </c>
      <c r="N9" s="30">
        <f>'[1]2012-13'!E2092</f>
        <v>20000</v>
      </c>
      <c r="O9" s="30">
        <f>'[1]2012-13'!F2092</f>
        <v>-110251</v>
      </c>
      <c r="P9" s="26">
        <f t="shared" si="2"/>
        <v>643352</v>
      </c>
      <c r="Q9" s="26">
        <f t="shared" si="0"/>
        <v>95000</v>
      </c>
      <c r="R9" s="26">
        <f t="shared" si="0"/>
        <v>-548352</v>
      </c>
      <c r="S9" s="22">
        <f t="shared" si="1"/>
        <v>14.766410922791877</v>
      </c>
    </row>
    <row r="10" spans="1:19" ht="21">
      <c r="A10" s="31"/>
      <c r="B10" s="18" t="s">
        <v>27</v>
      </c>
      <c r="C10" s="32">
        <f>SUM(C5:C9)</f>
        <v>27</v>
      </c>
      <c r="D10" s="33">
        <f>SUM(D5:D9)</f>
        <v>1334545</v>
      </c>
      <c r="E10" s="33">
        <f>SUM(E5:E9)</f>
        <v>850470</v>
      </c>
      <c r="F10" s="33">
        <f>D10-E10</f>
        <v>484075</v>
      </c>
      <c r="G10" s="33">
        <f t="shared" ref="G10:L10" si="3">SUM(G5:G9)</f>
        <v>1055535</v>
      </c>
      <c r="H10" s="33">
        <f t="shared" si="3"/>
        <v>488000</v>
      </c>
      <c r="I10" s="33">
        <f t="shared" si="3"/>
        <v>-567535</v>
      </c>
      <c r="J10" s="34">
        <f t="shared" si="3"/>
        <v>817968</v>
      </c>
      <c r="K10" s="34">
        <f t="shared" si="3"/>
        <v>543193</v>
      </c>
      <c r="L10" s="34">
        <f t="shared" si="3"/>
        <v>-274775</v>
      </c>
      <c r="M10" s="34">
        <f>M9+M8+M7+M6+M5</f>
        <v>900692</v>
      </c>
      <c r="N10" s="34">
        <f>N9+N8+N7+N6+N5</f>
        <v>566973</v>
      </c>
      <c r="O10" s="34">
        <f>O9+O8+O7+O6+O5</f>
        <v>-333719</v>
      </c>
      <c r="P10" s="26">
        <f t="shared" si="2"/>
        <v>4108740</v>
      </c>
      <c r="Q10" s="26">
        <f t="shared" si="0"/>
        <v>2448636</v>
      </c>
      <c r="R10" s="26">
        <f t="shared" si="0"/>
        <v>-691954</v>
      </c>
      <c r="S10" s="22">
        <f t="shared" si="1"/>
        <v>59.595788489902013</v>
      </c>
    </row>
    <row r="11" spans="1:19" ht="15.75">
      <c r="A11" s="9" t="s">
        <v>15</v>
      </c>
      <c r="B11" s="31"/>
      <c r="C11" s="32"/>
      <c r="D11" s="20"/>
      <c r="E11" s="20"/>
      <c r="F11" s="20"/>
      <c r="G11" s="11"/>
      <c r="H11" s="11"/>
      <c r="I11" s="6" t="s">
        <v>28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.75">
      <c r="A12" s="31"/>
      <c r="B12" s="31"/>
      <c r="C12" s="32"/>
      <c r="D12" s="20"/>
      <c r="E12" s="20"/>
      <c r="F12" s="2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.75">
      <c r="A13" s="31"/>
      <c r="B13" s="31"/>
      <c r="C13" s="32"/>
      <c r="D13" s="20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5.75">
      <c r="A14" s="31"/>
      <c r="B14" s="31"/>
      <c r="C14" s="32"/>
      <c r="D14" s="20"/>
      <c r="E14" s="20"/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5.75">
      <c r="A15" s="31"/>
      <c r="B15" s="31"/>
      <c r="C15" s="32"/>
      <c r="D15" s="20"/>
      <c r="E15" s="20"/>
      <c r="F15" s="20"/>
      <c r="G15" s="2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6.5" thickBot="1">
      <c r="A16" s="35"/>
      <c r="B16" s="35"/>
      <c r="C16" s="36"/>
      <c r="D16" s="37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11"/>
      <c r="Q16" s="11"/>
      <c r="R16" s="11"/>
      <c r="S16" s="11"/>
    </row>
    <row r="17" spans="1:19" ht="20.25" customHeight="1">
      <c r="A17" s="39" t="s">
        <v>29</v>
      </c>
      <c r="B17" s="40"/>
      <c r="C17" s="40"/>
      <c r="D17" s="41" t="s">
        <v>0</v>
      </c>
      <c r="E17" s="41"/>
      <c r="F17" s="41"/>
      <c r="G17" s="42" t="s">
        <v>30</v>
      </c>
      <c r="H17" s="42"/>
      <c r="I17" s="42"/>
      <c r="J17" s="43" t="s">
        <v>2</v>
      </c>
      <c r="K17" s="43"/>
      <c r="L17" s="43"/>
      <c r="M17" s="43" t="s">
        <v>3</v>
      </c>
      <c r="N17" s="43"/>
      <c r="O17" s="43"/>
      <c r="P17" s="4" t="s">
        <v>4</v>
      </c>
      <c r="Q17" s="4"/>
      <c r="R17" s="4"/>
      <c r="S17" s="5" t="s">
        <v>5</v>
      </c>
    </row>
    <row r="18" spans="1:19" ht="20.25">
      <c r="A18" s="44" t="s">
        <v>6</v>
      </c>
      <c r="B18" s="45" t="s">
        <v>7</v>
      </c>
      <c r="C18" s="45"/>
      <c r="D18" s="46" t="s">
        <v>8</v>
      </c>
      <c r="E18" s="46" t="s">
        <v>9</v>
      </c>
      <c r="F18" s="46" t="s">
        <v>10</v>
      </c>
      <c r="G18" s="45" t="s">
        <v>8</v>
      </c>
      <c r="H18" s="45" t="s">
        <v>9</v>
      </c>
      <c r="I18" s="45" t="s">
        <v>10</v>
      </c>
      <c r="J18" s="45" t="s">
        <v>8</v>
      </c>
      <c r="K18" s="45" t="s">
        <v>9</v>
      </c>
      <c r="L18" s="45" t="s">
        <v>10</v>
      </c>
      <c r="M18" s="45" t="s">
        <v>8</v>
      </c>
      <c r="N18" s="45" t="s">
        <v>9</v>
      </c>
      <c r="O18" s="45" t="s">
        <v>10</v>
      </c>
      <c r="P18" s="45" t="s">
        <v>11</v>
      </c>
      <c r="Q18" s="45" t="s">
        <v>12</v>
      </c>
      <c r="R18" s="10" t="s">
        <v>10</v>
      </c>
      <c r="S18" s="47"/>
    </row>
    <row r="19" spans="1:19" ht="75">
      <c r="A19" s="44"/>
      <c r="B19" s="45"/>
      <c r="C19" s="45" t="s">
        <v>13</v>
      </c>
      <c r="D19" s="46"/>
      <c r="E19" s="46"/>
      <c r="F19" s="48" t="s">
        <v>31</v>
      </c>
      <c r="G19" s="45"/>
      <c r="H19" s="45"/>
      <c r="I19" s="49" t="s">
        <v>31</v>
      </c>
      <c r="J19" s="45"/>
      <c r="K19" s="45"/>
      <c r="L19" s="50" t="s">
        <v>14</v>
      </c>
      <c r="M19" s="51"/>
      <c r="N19" s="51"/>
      <c r="O19" s="50" t="s">
        <v>14</v>
      </c>
      <c r="P19" s="51" t="s">
        <v>15</v>
      </c>
      <c r="Q19" s="52"/>
      <c r="R19" s="50" t="s">
        <v>14</v>
      </c>
      <c r="S19" s="53"/>
    </row>
    <row r="20" spans="1:19" ht="23.25">
      <c r="A20" s="54"/>
      <c r="B20" s="55" t="s">
        <v>32</v>
      </c>
      <c r="C20" s="56"/>
      <c r="D20" s="57"/>
      <c r="E20" s="57"/>
      <c r="F20" s="57"/>
      <c r="G20" s="58"/>
      <c r="H20" s="58"/>
      <c r="I20" s="56" t="s">
        <v>10</v>
      </c>
      <c r="J20" s="58"/>
      <c r="K20" s="58"/>
      <c r="L20" s="56"/>
      <c r="M20" s="58"/>
      <c r="N20" s="58"/>
      <c r="O20" s="56"/>
      <c r="P20" s="58"/>
      <c r="Q20" s="58"/>
      <c r="R20" s="58"/>
      <c r="S20" s="58"/>
    </row>
    <row r="21" spans="1:19" ht="69.75">
      <c r="A21" s="54" t="s">
        <v>17</v>
      </c>
      <c r="B21" s="55"/>
      <c r="C21" s="56"/>
      <c r="D21" s="57"/>
      <c r="E21" s="57"/>
      <c r="F21" s="57"/>
      <c r="G21" s="58"/>
      <c r="H21" s="58"/>
      <c r="I21" s="59" t="s">
        <v>33</v>
      </c>
      <c r="J21" s="58"/>
      <c r="K21" s="58"/>
      <c r="L21" s="59"/>
      <c r="M21" s="58"/>
      <c r="N21" s="58"/>
      <c r="O21" s="59"/>
      <c r="P21" s="58"/>
      <c r="Q21" s="58"/>
      <c r="R21" s="58"/>
      <c r="S21" s="58"/>
    </row>
    <row r="22" spans="1:19" ht="19.5">
      <c r="A22" s="60">
        <v>1</v>
      </c>
      <c r="B22" s="61" t="s">
        <v>34</v>
      </c>
      <c r="C22" s="62">
        <v>6</v>
      </c>
      <c r="D22" s="63">
        <f>'[1]2009-10'!C670</f>
        <v>107480</v>
      </c>
      <c r="E22" s="63">
        <f>'[1]2009-10'!D670</f>
        <v>0</v>
      </c>
      <c r="F22" s="64">
        <f>'[1]2009-10'!E670</f>
        <v>-107480</v>
      </c>
      <c r="G22" s="65">
        <f>'[1]2010-11'!C2097</f>
        <v>95434</v>
      </c>
      <c r="H22" s="65">
        <f>'[1]2010-11'!D2097</f>
        <v>72180</v>
      </c>
      <c r="I22" s="66">
        <f>'[1]2010-11'!E2097</f>
        <v>-23254</v>
      </c>
      <c r="J22" s="66">
        <f>'[1]2011-12 '!C2096</f>
        <v>109397</v>
      </c>
      <c r="K22" s="66">
        <f>'[1]2011-12 '!D2096</f>
        <v>28265</v>
      </c>
      <c r="L22" s="66">
        <f>'[1]2011-12 '!E2096</f>
        <v>-81132</v>
      </c>
      <c r="M22" s="66">
        <f>'[1]2012-13'!D2094</f>
        <v>120475</v>
      </c>
      <c r="N22" s="66">
        <f>'[1]2012-13'!E2094</f>
        <v>35000</v>
      </c>
      <c r="O22" s="66">
        <f>'[1]2012-13'!F2094</f>
        <v>-85475</v>
      </c>
      <c r="P22" s="26">
        <f t="shared" ref="P22:R25" si="4">M22+J22+G22+D22</f>
        <v>432786</v>
      </c>
      <c r="Q22" s="26">
        <f t="shared" si="4"/>
        <v>135445</v>
      </c>
      <c r="R22" s="26">
        <f t="shared" si="4"/>
        <v>-297341</v>
      </c>
      <c r="S22" s="22">
        <f t="shared" ref="S22:S25" si="5">Q22*100/P22</f>
        <v>31.296067802562931</v>
      </c>
    </row>
    <row r="23" spans="1:19" ht="19.5">
      <c r="A23" s="60">
        <v>2</v>
      </c>
      <c r="B23" s="61" t="s">
        <v>35</v>
      </c>
      <c r="C23" s="62">
        <v>3</v>
      </c>
      <c r="D23" s="63">
        <f>'[1]2009-10'!C671</f>
        <v>174995</v>
      </c>
      <c r="E23" s="63">
        <f>'[1]2009-10'!D671</f>
        <v>37241</v>
      </c>
      <c r="F23" s="64">
        <f>'[1]2009-10'!E671</f>
        <v>-137754</v>
      </c>
      <c r="G23" s="65">
        <f>'[1]2010-11'!C2098</f>
        <v>123145</v>
      </c>
      <c r="H23" s="65">
        <f>'[1]2010-11'!D2098</f>
        <v>20034</v>
      </c>
      <c r="I23" s="66">
        <f>'[1]2010-11'!E2098</f>
        <v>-103111</v>
      </c>
      <c r="J23" s="66">
        <f>'[1]2011-12 '!C2097</f>
        <v>115624</v>
      </c>
      <c r="K23" s="66">
        <f>'[1]2011-12 '!D2097</f>
        <v>36347</v>
      </c>
      <c r="L23" s="66">
        <f>'[1]2011-12 '!E2097</f>
        <v>-79277</v>
      </c>
      <c r="M23" s="66">
        <f>'[1]2012-13'!D2095</f>
        <v>127181</v>
      </c>
      <c r="N23" s="66">
        <f>'[1]2012-13'!E2095</f>
        <v>18000</v>
      </c>
      <c r="O23" s="66">
        <f>'[1]2012-13'!F2095</f>
        <v>-109181</v>
      </c>
      <c r="P23" s="26">
        <f t="shared" si="4"/>
        <v>540945</v>
      </c>
      <c r="Q23" s="26">
        <f t="shared" si="4"/>
        <v>111622</v>
      </c>
      <c r="R23" s="26">
        <f t="shared" si="4"/>
        <v>-429323</v>
      </c>
      <c r="S23" s="22">
        <f t="shared" si="5"/>
        <v>20.634630137999242</v>
      </c>
    </row>
    <row r="24" spans="1:19" ht="19.5">
      <c r="A24" s="60">
        <v>3</v>
      </c>
      <c r="B24" s="61" t="s">
        <v>36</v>
      </c>
      <c r="C24" s="62">
        <v>3</v>
      </c>
      <c r="D24" s="63">
        <f>'[1]2009-10'!C672</f>
        <v>85428</v>
      </c>
      <c r="E24" s="63">
        <f>'[1]2009-10'!D672</f>
        <v>0</v>
      </c>
      <c r="F24" s="64">
        <f>'[1]2009-10'!E672</f>
        <v>-85428</v>
      </c>
      <c r="G24" s="65">
        <f>'[1]2010-11'!C2099</f>
        <v>72575</v>
      </c>
      <c r="H24" s="65">
        <f>'[1]2010-11'!D2099</f>
        <v>28803</v>
      </c>
      <c r="I24" s="66">
        <f>'[1]2010-11'!E2099</f>
        <v>-43772</v>
      </c>
      <c r="J24" s="66">
        <f>'[1]2011-12 '!C2098</f>
        <v>60109</v>
      </c>
      <c r="K24" s="66">
        <f>'[1]2011-12 '!D2098</f>
        <v>52205</v>
      </c>
      <c r="L24" s="66">
        <f>'[1]2011-12 '!E2098</f>
        <v>-7904</v>
      </c>
      <c r="M24" s="66">
        <f>'[1]2012-13'!D2096</f>
        <v>66287</v>
      </c>
      <c r="N24" s="66">
        <f>'[1]2012-13'!E2096</f>
        <v>30552</v>
      </c>
      <c r="O24" s="66">
        <f>'[1]2012-13'!F2096</f>
        <v>-35735</v>
      </c>
      <c r="P24" s="26">
        <f t="shared" si="4"/>
        <v>284399</v>
      </c>
      <c r="Q24" s="26">
        <f t="shared" si="4"/>
        <v>111560</v>
      </c>
      <c r="R24" s="26">
        <f t="shared" si="4"/>
        <v>-172839</v>
      </c>
      <c r="S24" s="22">
        <f t="shared" si="5"/>
        <v>39.226579558999859</v>
      </c>
    </row>
    <row r="25" spans="1:19" ht="19.5">
      <c r="A25" s="68"/>
      <c r="B25" s="69" t="s">
        <v>37</v>
      </c>
      <c r="C25" s="70">
        <f>SUM(C22:C24)</f>
        <v>12</v>
      </c>
      <c r="D25" s="64">
        <f>SUM(D22:D24)</f>
        <v>367903</v>
      </c>
      <c r="E25" s="64">
        <f>SUM(E22:E24)</f>
        <v>37241</v>
      </c>
      <c r="F25" s="64">
        <f>F20+F21+F22+F23+F24</f>
        <v>-330662</v>
      </c>
      <c r="G25" s="66">
        <f t="shared" ref="G25:L25" si="6">SUM(G22:G24)</f>
        <v>291154</v>
      </c>
      <c r="H25" s="66">
        <f t="shared" si="6"/>
        <v>121017</v>
      </c>
      <c r="I25" s="66">
        <f t="shared" si="6"/>
        <v>-170137</v>
      </c>
      <c r="J25" s="64">
        <f t="shared" si="6"/>
        <v>285130</v>
      </c>
      <c r="K25" s="64">
        <f t="shared" si="6"/>
        <v>116817</v>
      </c>
      <c r="L25" s="64">
        <f t="shared" si="6"/>
        <v>-168313</v>
      </c>
      <c r="M25" s="64">
        <f t="shared" ref="M25:O25" si="7">M24+M23+M22</f>
        <v>313943</v>
      </c>
      <c r="N25" s="64">
        <f t="shared" si="7"/>
        <v>83552</v>
      </c>
      <c r="O25" s="64">
        <f t="shared" si="7"/>
        <v>-230391</v>
      </c>
      <c r="P25" s="26">
        <f t="shared" si="4"/>
        <v>1258130</v>
      </c>
      <c r="Q25" s="26">
        <f t="shared" si="4"/>
        <v>358627</v>
      </c>
      <c r="R25" s="26">
        <f t="shared" si="4"/>
        <v>-899503</v>
      </c>
      <c r="S25" s="22">
        <f t="shared" si="5"/>
        <v>28.504765008385462</v>
      </c>
    </row>
    <row r="26" spans="1:19" ht="19.5">
      <c r="A26" s="68" t="s">
        <v>38</v>
      </c>
      <c r="B26" s="61"/>
      <c r="C26" s="62"/>
      <c r="D26" s="63"/>
      <c r="E26" s="63"/>
      <c r="F26" s="63"/>
      <c r="G26" s="71"/>
      <c r="H26" s="71"/>
      <c r="I26" s="71"/>
      <c r="J26" s="71"/>
      <c r="K26" s="71"/>
      <c r="L26" s="71"/>
      <c r="M26" s="71"/>
      <c r="N26" s="71"/>
      <c r="O26" s="71"/>
      <c r="P26" s="26"/>
      <c r="Q26" s="26"/>
      <c r="R26" s="26"/>
      <c r="S26" s="22"/>
    </row>
    <row r="27" spans="1:19" ht="19.5">
      <c r="A27" s="72">
        <v>1</v>
      </c>
      <c r="B27" s="61" t="s">
        <v>34</v>
      </c>
      <c r="C27" s="62">
        <v>1</v>
      </c>
      <c r="D27" s="63">
        <f>'[1]2009-10'!C1121</f>
        <v>32573</v>
      </c>
      <c r="E27" s="63">
        <f>'[1]2009-10'!D1121</f>
        <v>0</v>
      </c>
      <c r="F27" s="64">
        <f>'[1]2009-10'!E1121</f>
        <v>-32573</v>
      </c>
      <c r="G27" s="65">
        <f>'[1]2010-11'!C3069</f>
        <v>22822</v>
      </c>
      <c r="H27" s="65">
        <f>'[1]2010-11'!D3069</f>
        <v>0</v>
      </c>
      <c r="I27" s="66">
        <f>'[1]2010-11'!E3069</f>
        <v>-22822</v>
      </c>
      <c r="J27" s="66">
        <f>'[1]2011-12 '!C3068</f>
        <v>19412</v>
      </c>
      <c r="K27" s="66">
        <f>'[1]2011-12 '!D3068</f>
        <v>0</v>
      </c>
      <c r="L27" s="66">
        <f>'[1]2011-12 '!E3068</f>
        <v>-19412</v>
      </c>
      <c r="M27" s="66">
        <f>'[1]2012-13'!D3067</f>
        <v>21595.5</v>
      </c>
      <c r="N27" s="66">
        <f>'[1]2012-13'!E3067</f>
        <v>0</v>
      </c>
      <c r="O27" s="66">
        <f>'[1]2012-13'!F3067</f>
        <v>-21595.5</v>
      </c>
      <c r="P27" s="26">
        <f t="shared" ref="P27:R29" si="8">M27+J27+G27+D27</f>
        <v>96402.5</v>
      </c>
      <c r="Q27" s="26">
        <f t="shared" si="8"/>
        <v>0</v>
      </c>
      <c r="R27" s="26">
        <f t="shared" si="8"/>
        <v>-96402.5</v>
      </c>
      <c r="S27" s="22">
        <f t="shared" ref="S27:S29" si="9">Q27*100/P27</f>
        <v>0</v>
      </c>
    </row>
    <row r="28" spans="1:19" ht="19.5">
      <c r="A28" s="73">
        <v>2</v>
      </c>
      <c r="B28" s="61" t="s">
        <v>35</v>
      </c>
      <c r="C28" s="62">
        <v>7</v>
      </c>
      <c r="D28" s="63">
        <f>'[1]2009-10'!C1122</f>
        <v>144558</v>
      </c>
      <c r="E28" s="63">
        <f>'[1]2009-10'!D1122</f>
        <v>65092</v>
      </c>
      <c r="F28" s="64">
        <f>'[1]2009-10'!E1122</f>
        <v>-79466</v>
      </c>
      <c r="G28" s="65">
        <f>'[1]2010-11'!C3070</f>
        <v>91034</v>
      </c>
      <c r="H28" s="65">
        <f>'[1]2010-11'!D3070</f>
        <v>30400</v>
      </c>
      <c r="I28" s="66">
        <f>'[1]2010-11'!E3070</f>
        <v>-60634</v>
      </c>
      <c r="J28" s="66">
        <f>'[1]2011-12 '!C3069</f>
        <v>51823</v>
      </c>
      <c r="K28" s="66">
        <f>'[1]2011-12 '!D3069</f>
        <v>61456</v>
      </c>
      <c r="L28" s="66">
        <f>'[1]2011-12 '!E3069</f>
        <v>9633</v>
      </c>
      <c r="M28" s="66">
        <f>'[1]2012-13'!D3068</f>
        <v>57122.5</v>
      </c>
      <c r="N28" s="66">
        <f>'[1]2012-13'!E3068</f>
        <v>0</v>
      </c>
      <c r="O28" s="66">
        <f>'[1]2012-13'!F3068</f>
        <v>-57122.5</v>
      </c>
      <c r="P28" s="26">
        <f t="shared" si="8"/>
        <v>344537.5</v>
      </c>
      <c r="Q28" s="26">
        <f t="shared" si="8"/>
        <v>156948</v>
      </c>
      <c r="R28" s="26">
        <f t="shared" si="8"/>
        <v>-187589.5</v>
      </c>
      <c r="S28" s="22">
        <f t="shared" si="9"/>
        <v>45.553241664550306</v>
      </c>
    </row>
    <row r="29" spans="1:19" ht="19.5">
      <c r="A29" s="73"/>
      <c r="B29" s="69" t="s">
        <v>27</v>
      </c>
      <c r="C29" s="70">
        <f>SUM(C26:C28)</f>
        <v>8</v>
      </c>
      <c r="D29" s="64">
        <f>SUM(D27:D28)</f>
        <v>177131</v>
      </c>
      <c r="E29" s="64">
        <f>SUM(E27:E28)</f>
        <v>65092</v>
      </c>
      <c r="F29" s="64">
        <f>F27+F28</f>
        <v>-112039</v>
      </c>
      <c r="G29" s="66">
        <f>SUM(G27:G28)</f>
        <v>113856</v>
      </c>
      <c r="H29" s="66">
        <f>SUM(H27:H28)</f>
        <v>30400</v>
      </c>
      <c r="I29" s="66">
        <f>SUM(I27:I28)</f>
        <v>-83456</v>
      </c>
      <c r="J29" s="64">
        <f>SUM(J27:J28)</f>
        <v>71235</v>
      </c>
      <c r="K29" s="64">
        <f>SUM(K27:K28)</f>
        <v>61456</v>
      </c>
      <c r="L29" s="64">
        <f t="shared" ref="L29:O29" si="10">L28+L27</f>
        <v>-9779</v>
      </c>
      <c r="M29" s="64">
        <f t="shared" si="10"/>
        <v>78718</v>
      </c>
      <c r="N29" s="64">
        <f t="shared" si="10"/>
        <v>0</v>
      </c>
      <c r="O29" s="64">
        <f t="shared" si="10"/>
        <v>-78718</v>
      </c>
      <c r="P29" s="26">
        <f t="shared" si="8"/>
        <v>440940</v>
      </c>
      <c r="Q29" s="26">
        <f t="shared" si="8"/>
        <v>156948</v>
      </c>
      <c r="R29" s="26">
        <f t="shared" si="8"/>
        <v>-283992</v>
      </c>
      <c r="S29" s="22">
        <f t="shared" si="9"/>
        <v>35.593958361681864</v>
      </c>
    </row>
    <row r="30" spans="1:19" ht="21">
      <c r="A30" s="73"/>
      <c r="B30" s="61"/>
      <c r="C30" s="61"/>
      <c r="D30" s="63"/>
      <c r="E30" s="63"/>
      <c r="F30" s="63"/>
      <c r="G30" s="71"/>
      <c r="H30" s="71"/>
      <c r="I30" s="71"/>
      <c r="J30" s="67"/>
      <c r="K30" s="67"/>
      <c r="L30" s="67"/>
      <c r="M30" s="67"/>
      <c r="N30" s="67"/>
      <c r="O30" s="67"/>
      <c r="P30" s="74" t="s">
        <v>28</v>
      </c>
      <c r="Q30" s="74"/>
      <c r="R30" s="74"/>
      <c r="S30" s="74"/>
    </row>
    <row r="31" spans="1:19" ht="20.25" thickBot="1">
      <c r="A31" s="75"/>
      <c r="B31" s="76"/>
      <c r="C31" s="76"/>
      <c r="D31" s="78"/>
      <c r="E31" s="78"/>
      <c r="F31" s="78"/>
      <c r="G31" s="77"/>
      <c r="H31" s="77"/>
      <c r="I31" s="77"/>
      <c r="J31" s="77"/>
      <c r="K31" s="77"/>
      <c r="L31" s="77"/>
      <c r="M31" s="77"/>
      <c r="N31" s="77"/>
      <c r="O31" s="77"/>
      <c r="P31" s="79"/>
      <c r="Q31" s="79"/>
      <c r="R31" s="79"/>
      <c r="S31" s="79"/>
    </row>
    <row r="32" spans="1:19" ht="19.5">
      <c r="A32" s="80"/>
      <c r="B32" s="81"/>
      <c r="C32" s="81"/>
      <c r="D32" s="82"/>
      <c r="E32" s="82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84"/>
      <c r="R32" s="84"/>
      <c r="S32" s="84"/>
    </row>
    <row r="33" spans="1:19" ht="19.5">
      <c r="A33" s="80"/>
      <c r="B33" s="81"/>
      <c r="C33" s="81"/>
      <c r="D33" s="82"/>
      <c r="E33" s="82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84"/>
      <c r="R33" s="84"/>
      <c r="S33" s="84"/>
    </row>
    <row r="34" spans="1:19" ht="19.5">
      <c r="A34" s="80"/>
      <c r="B34" s="81"/>
      <c r="C34" s="81"/>
      <c r="D34" s="82"/>
      <c r="E34" s="82"/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84"/>
      <c r="R34" s="84"/>
      <c r="S34" s="84"/>
    </row>
    <row r="35" spans="1:19" ht="19.5">
      <c r="A35" s="80"/>
      <c r="B35" s="81"/>
      <c r="C35" s="81"/>
      <c r="D35" s="82"/>
      <c r="E35" s="82"/>
      <c r="F35" s="82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84"/>
      <c r="R35" s="84"/>
      <c r="S35" s="84"/>
    </row>
    <row r="36" spans="1:19" ht="23.25" customHeight="1">
      <c r="A36" s="85"/>
      <c r="B36" s="85"/>
      <c r="C36" s="85"/>
      <c r="D36" s="86" t="s">
        <v>0</v>
      </c>
      <c r="E36" s="86"/>
      <c r="F36" s="86"/>
      <c r="G36" s="85" t="s">
        <v>30</v>
      </c>
      <c r="H36" s="85"/>
      <c r="I36" s="85"/>
      <c r="J36" s="87" t="s">
        <v>2</v>
      </c>
      <c r="K36" s="87"/>
      <c r="L36" s="87"/>
      <c r="M36" s="87" t="s">
        <v>3</v>
      </c>
      <c r="N36" s="87"/>
      <c r="O36" s="87"/>
      <c r="P36" s="4" t="s">
        <v>4</v>
      </c>
      <c r="Q36" s="4"/>
      <c r="R36" s="4"/>
      <c r="S36" s="5" t="s">
        <v>5</v>
      </c>
    </row>
    <row r="37" spans="1:19" ht="18.75">
      <c r="A37" s="88" t="s">
        <v>6</v>
      </c>
      <c r="B37" s="88" t="s">
        <v>7</v>
      </c>
      <c r="C37" s="88"/>
      <c r="D37" s="90" t="s">
        <v>8</v>
      </c>
      <c r="E37" s="90" t="s">
        <v>9</v>
      </c>
      <c r="F37" s="90" t="s">
        <v>10</v>
      </c>
      <c r="G37" s="89" t="s">
        <v>8</v>
      </c>
      <c r="H37" s="89" t="s">
        <v>9</v>
      </c>
      <c r="I37" s="89" t="s">
        <v>10</v>
      </c>
      <c r="J37" s="89" t="s">
        <v>8</v>
      </c>
      <c r="K37" s="89" t="s">
        <v>9</v>
      </c>
      <c r="L37" s="89" t="s">
        <v>10</v>
      </c>
      <c r="M37" s="89" t="s">
        <v>8</v>
      </c>
      <c r="N37" s="89" t="s">
        <v>9</v>
      </c>
      <c r="O37" s="89" t="s">
        <v>10</v>
      </c>
      <c r="P37" s="89" t="s">
        <v>11</v>
      </c>
      <c r="Q37" s="89" t="s">
        <v>12</v>
      </c>
      <c r="R37" s="91" t="s">
        <v>10</v>
      </c>
      <c r="S37" s="92"/>
    </row>
    <row r="38" spans="1:19" ht="57">
      <c r="A38" s="88"/>
      <c r="B38" s="88"/>
      <c r="C38" s="88" t="s">
        <v>13</v>
      </c>
      <c r="D38" s="90"/>
      <c r="E38" s="90"/>
      <c r="F38" s="94" t="s">
        <v>39</v>
      </c>
      <c r="G38" s="89"/>
      <c r="H38" s="89"/>
      <c r="I38" s="95" t="s">
        <v>39</v>
      </c>
      <c r="J38" s="89"/>
      <c r="K38" s="89"/>
      <c r="L38" s="95" t="s">
        <v>39</v>
      </c>
      <c r="M38" s="89"/>
      <c r="N38" s="89"/>
      <c r="O38" s="95" t="s">
        <v>39</v>
      </c>
      <c r="P38" s="89" t="s">
        <v>15</v>
      </c>
      <c r="Q38" s="97"/>
      <c r="R38" s="96" t="s">
        <v>39</v>
      </c>
      <c r="S38" s="98"/>
    </row>
    <row r="39" spans="1:19" ht="19.5">
      <c r="A39" s="61" t="s">
        <v>17</v>
      </c>
      <c r="B39" s="69" t="s">
        <v>40</v>
      </c>
      <c r="C39" s="69"/>
      <c r="D39" s="63"/>
      <c r="E39" s="63"/>
      <c r="F39" s="63"/>
      <c r="G39" s="71"/>
      <c r="H39" s="71"/>
      <c r="I39" s="71"/>
      <c r="J39" s="71"/>
      <c r="K39" s="71"/>
      <c r="L39" s="71"/>
      <c r="M39" s="71"/>
      <c r="N39" s="71"/>
      <c r="O39" s="71"/>
      <c r="P39" s="11"/>
      <c r="Q39" s="11"/>
      <c r="R39" s="11"/>
      <c r="S39" s="11"/>
    </row>
    <row r="40" spans="1:19" ht="19.5">
      <c r="A40" s="63">
        <v>1</v>
      </c>
      <c r="B40" s="69" t="s">
        <v>41</v>
      </c>
      <c r="C40" s="62">
        <v>4</v>
      </c>
      <c r="D40" s="63">
        <f>'[1]2009-10'!C673</f>
        <v>399569</v>
      </c>
      <c r="E40" s="63">
        <f>'[1]2009-10'!D673</f>
        <v>150000</v>
      </c>
      <c r="F40" s="64">
        <f>'[1]2009-10'!E673</f>
        <v>-249569</v>
      </c>
      <c r="G40" s="65">
        <f>'[1]2010-11'!C2100</f>
        <v>357449</v>
      </c>
      <c r="H40" s="65">
        <f>'[1]2010-11'!D2100</f>
        <v>165000</v>
      </c>
      <c r="I40" s="66">
        <f>'[1]2010-11'!E2100</f>
        <v>-192449</v>
      </c>
      <c r="J40" s="66">
        <f>'[1]2011-12 '!C2099</f>
        <v>405759</v>
      </c>
      <c r="K40" s="66">
        <f>'[1]2011-12 '!D2099</f>
        <v>100000</v>
      </c>
      <c r="L40" s="66">
        <f>'[1]2011-12 '!E2099</f>
        <v>-305759</v>
      </c>
      <c r="M40" s="66">
        <f>'[1]2012-13'!D2097</f>
        <v>446181</v>
      </c>
      <c r="N40" s="66">
        <f>'[1]2012-13'!E2097</f>
        <v>80000</v>
      </c>
      <c r="O40" s="66">
        <f>'[1]2012-13'!F2097</f>
        <v>-366181</v>
      </c>
      <c r="P40" s="26">
        <f t="shared" ref="P40:R47" si="11">M40+J40+G40+D40</f>
        <v>1608958</v>
      </c>
      <c r="Q40" s="26">
        <f t="shared" si="11"/>
        <v>495000</v>
      </c>
      <c r="R40" s="26">
        <f t="shared" si="11"/>
        <v>-1113958</v>
      </c>
      <c r="S40" s="22">
        <f t="shared" ref="S40:S47" si="12">Q40*100/P40</f>
        <v>30.765253039544849</v>
      </c>
    </row>
    <row r="41" spans="1:19" ht="19.5">
      <c r="A41" s="63">
        <v>2</v>
      </c>
      <c r="B41" s="61" t="s">
        <v>42</v>
      </c>
      <c r="C41" s="62">
        <v>1</v>
      </c>
      <c r="D41" s="63">
        <f>'[1]2009-10'!C674</f>
        <v>59879</v>
      </c>
      <c r="E41" s="63">
        <f>'[1]2009-10'!D674</f>
        <v>0</v>
      </c>
      <c r="F41" s="63">
        <f>'[1]2009-10'!E674</f>
        <v>-59879</v>
      </c>
      <c r="G41" s="65">
        <f>'[1]2010-11'!C2101</f>
        <v>98779</v>
      </c>
      <c r="H41" s="65">
        <f>'[1]2010-11'!D2101</f>
        <v>0</v>
      </c>
      <c r="I41" s="66">
        <f>'[1]2010-11'!E2101</f>
        <v>-98779</v>
      </c>
      <c r="J41" s="66">
        <f>'[1]2011-12 '!C2100</f>
        <v>108808</v>
      </c>
      <c r="K41" s="66">
        <f>'[1]2011-12 '!D2100</f>
        <v>0</v>
      </c>
      <c r="L41" s="66">
        <f>'[1]2011-12 '!E2100</f>
        <v>-108808</v>
      </c>
      <c r="M41" s="66">
        <f>'[1]2012-13'!D2098</f>
        <v>119593</v>
      </c>
      <c r="N41" s="66">
        <f>'[1]2012-13'!E2098</f>
        <v>0</v>
      </c>
      <c r="O41" s="66">
        <f>'[1]2012-13'!F2098</f>
        <v>-119593</v>
      </c>
      <c r="P41" s="26">
        <f t="shared" si="11"/>
        <v>387059</v>
      </c>
      <c r="Q41" s="26">
        <f t="shared" si="11"/>
        <v>0</v>
      </c>
      <c r="R41" s="26">
        <f t="shared" si="11"/>
        <v>-387059</v>
      </c>
      <c r="S41" s="22">
        <f t="shared" si="12"/>
        <v>0</v>
      </c>
    </row>
    <row r="42" spans="1:19" ht="19.5">
      <c r="A42" s="63">
        <v>3</v>
      </c>
      <c r="B42" s="61" t="s">
        <v>43</v>
      </c>
      <c r="C42" s="62">
        <v>5</v>
      </c>
      <c r="D42" s="63"/>
      <c r="E42" s="63"/>
      <c r="F42" s="63"/>
      <c r="G42" s="65">
        <f>'[1]2010-11'!C2102</f>
        <v>39227</v>
      </c>
      <c r="H42" s="65">
        <f>'[1]2010-11'!D2102</f>
        <v>0</v>
      </c>
      <c r="I42" s="66">
        <f>'[1]2010-11'!E2102</f>
        <v>-39227</v>
      </c>
      <c r="J42" s="66">
        <f>'[1]2011-12 '!C2101</f>
        <v>59253</v>
      </c>
      <c r="K42" s="66">
        <f>'[1]2011-12 '!D2101</f>
        <v>0</v>
      </c>
      <c r="L42" s="66">
        <f>'[1]2011-12 '!E2101</f>
        <v>-59253</v>
      </c>
      <c r="M42" s="66">
        <f>'[1]2012-13'!D2099</f>
        <v>65085</v>
      </c>
      <c r="N42" s="66">
        <f>'[1]2012-13'!E2099</f>
        <v>0</v>
      </c>
      <c r="O42" s="66">
        <f>'[1]2012-13'!F2099</f>
        <v>-65085</v>
      </c>
      <c r="P42" s="26">
        <f t="shared" si="11"/>
        <v>163565</v>
      </c>
      <c r="Q42" s="26">
        <f t="shared" si="11"/>
        <v>0</v>
      </c>
      <c r="R42" s="26">
        <f t="shared" si="11"/>
        <v>-163565</v>
      </c>
      <c r="S42" s="22">
        <f t="shared" si="12"/>
        <v>0</v>
      </c>
    </row>
    <row r="43" spans="1:19" ht="19.5">
      <c r="A43" s="63">
        <v>3</v>
      </c>
      <c r="B43" s="61" t="s">
        <v>44</v>
      </c>
      <c r="C43" s="62">
        <v>2</v>
      </c>
      <c r="D43" s="63">
        <f>'[1]2009-10'!C676</f>
        <v>0</v>
      </c>
      <c r="E43" s="63">
        <f>'[1]2009-10'!D676</f>
        <v>0</v>
      </c>
      <c r="F43" s="63">
        <f>'[1]2009-10'!E676</f>
        <v>0</v>
      </c>
      <c r="G43" s="65">
        <f>'[1]2010-11'!C2103</f>
        <v>74565</v>
      </c>
      <c r="H43" s="65">
        <f>'[1]2010-11'!D2103</f>
        <v>0</v>
      </c>
      <c r="I43" s="66">
        <f>'[1]2010-11'!E2103</f>
        <v>-74565</v>
      </c>
      <c r="J43" s="66">
        <f>'[1]2011-12 '!C2102</f>
        <v>111848</v>
      </c>
      <c r="K43" s="66">
        <f>'[1]2011-12 '!D2102</f>
        <v>0</v>
      </c>
      <c r="L43" s="66">
        <f>'[1]2011-12 '!E2102</f>
        <v>-111848</v>
      </c>
      <c r="M43" s="66">
        <f>'[1]2012-13'!D2100</f>
        <v>123219</v>
      </c>
      <c r="N43" s="66">
        <f>'[1]2012-13'!E2100</f>
        <v>0</v>
      </c>
      <c r="O43" s="66">
        <f>'[1]2012-13'!F2100</f>
        <v>-123219</v>
      </c>
      <c r="P43" s="26">
        <f t="shared" si="11"/>
        <v>309632</v>
      </c>
      <c r="Q43" s="26">
        <f t="shared" si="11"/>
        <v>0</v>
      </c>
      <c r="R43" s="26">
        <f t="shared" si="11"/>
        <v>-309632</v>
      </c>
      <c r="S43" s="22">
        <f t="shared" si="12"/>
        <v>0</v>
      </c>
    </row>
    <row r="44" spans="1:19" ht="19.5">
      <c r="A44" s="63">
        <v>4</v>
      </c>
      <c r="B44" s="61" t="s">
        <v>45</v>
      </c>
      <c r="C44" s="62">
        <v>6</v>
      </c>
      <c r="D44" s="64">
        <f>'[1]2009-10'!C678</f>
        <v>155586</v>
      </c>
      <c r="E44" s="63">
        <f>'[1]2009-10'!D678</f>
        <v>0</v>
      </c>
      <c r="F44" s="64">
        <f>'[1]2009-10'!E678</f>
        <v>-155586</v>
      </c>
      <c r="G44" s="65">
        <f>'[1]2010-11'!C2105</f>
        <v>100750</v>
      </c>
      <c r="H44" s="65">
        <f>'[1]2010-11'!D2105</f>
        <v>28000</v>
      </c>
      <c r="I44" s="66">
        <f>'[1]2010-11'!E2105</f>
        <v>-72750</v>
      </c>
      <c r="J44" s="66">
        <f>'[1]2011-12 '!C2104</f>
        <v>67238</v>
      </c>
      <c r="K44" s="66">
        <f>'[1]2011-12 '!D2104</f>
        <v>150</v>
      </c>
      <c r="L44" s="66">
        <f>'[1]2011-12 '!E2104</f>
        <v>-67088</v>
      </c>
      <c r="M44" s="66">
        <f>'[1]2012-13'!D2101</f>
        <v>21810</v>
      </c>
      <c r="N44" s="66">
        <f>'[1]2012-13'!E2101</f>
        <v>0</v>
      </c>
      <c r="O44" s="66">
        <f>'[1]2012-13'!F2101</f>
        <v>-21810</v>
      </c>
      <c r="P44" s="26">
        <f t="shared" si="11"/>
        <v>345384</v>
      </c>
      <c r="Q44" s="26">
        <f t="shared" si="11"/>
        <v>28150</v>
      </c>
      <c r="R44" s="26">
        <f t="shared" si="11"/>
        <v>-317234</v>
      </c>
      <c r="S44" s="22">
        <f t="shared" si="12"/>
        <v>8.1503485975030685</v>
      </c>
    </row>
    <row r="45" spans="1:19" ht="19.5">
      <c r="A45" s="63">
        <v>5</v>
      </c>
      <c r="B45" s="61" t="s">
        <v>46</v>
      </c>
      <c r="C45" s="62">
        <v>1</v>
      </c>
      <c r="D45" s="63">
        <f>'[1]2009-10'!C679</f>
        <v>0</v>
      </c>
      <c r="E45" s="63">
        <f>'[1]2009-10'!D679</f>
        <v>8000</v>
      </c>
      <c r="F45" s="63">
        <f>'[1]2009-10'!E679</f>
        <v>8000</v>
      </c>
      <c r="G45" s="65">
        <f>'[1]2010-11'!C2106</f>
        <v>21173</v>
      </c>
      <c r="H45" s="65">
        <f>'[1]2010-11'!D2106</f>
        <v>8000</v>
      </c>
      <c r="I45" s="66">
        <f>'[1]2010-11'!E2106</f>
        <v>-13173</v>
      </c>
      <c r="J45" s="66">
        <f>'[1]2011-12 '!C2105</f>
        <v>20933</v>
      </c>
      <c r="K45" s="66">
        <f>'[1]2011-12 '!D2105</f>
        <v>0</v>
      </c>
      <c r="L45" s="66">
        <f>'[1]2011-12 '!E2105</f>
        <v>-20933</v>
      </c>
      <c r="M45" s="66">
        <f>'[1]2012-13'!D2102</f>
        <v>74374</v>
      </c>
      <c r="N45" s="66">
        <v>0</v>
      </c>
      <c r="O45" s="66">
        <f>'[1]2012-13'!F2102</f>
        <v>-74224</v>
      </c>
      <c r="P45" s="26">
        <f t="shared" si="11"/>
        <v>116480</v>
      </c>
      <c r="Q45" s="26">
        <f t="shared" si="11"/>
        <v>16000</v>
      </c>
      <c r="R45" s="26">
        <f t="shared" si="11"/>
        <v>-100330</v>
      </c>
      <c r="S45" s="22">
        <f t="shared" si="12"/>
        <v>13.736263736263735</v>
      </c>
    </row>
    <row r="46" spans="1:19" ht="19.5">
      <c r="A46" s="63">
        <v>6</v>
      </c>
      <c r="B46" s="61" t="s">
        <v>47</v>
      </c>
      <c r="C46" s="62"/>
      <c r="D46" s="63"/>
      <c r="E46" s="63"/>
      <c r="F46" s="63"/>
      <c r="G46" s="65">
        <f>'[1]2010-11'!C2104</f>
        <v>12969</v>
      </c>
      <c r="H46" s="65">
        <f>'[1]2010-11'!D2104</f>
        <v>0</v>
      </c>
      <c r="I46" s="66">
        <f>'[1]2010-11'!E2104</f>
        <v>-12969</v>
      </c>
      <c r="J46" s="66">
        <f>'[1]2011-12 '!C2103</f>
        <v>19866</v>
      </c>
      <c r="K46" s="66">
        <f>'[1]2011-12 '!D2103</f>
        <v>0</v>
      </c>
      <c r="L46" s="66">
        <f>'[1]2011-12 '!E2103</f>
        <v>-19866</v>
      </c>
      <c r="M46" s="66">
        <f>'[1]2012-13'!D2103</f>
        <v>23170</v>
      </c>
      <c r="N46" s="66">
        <f>'[1]2012-13'!E2103</f>
        <v>0</v>
      </c>
      <c r="O46" s="66">
        <f>'[1]2012-13'!F2103</f>
        <v>-23170</v>
      </c>
      <c r="P46" s="26">
        <f t="shared" si="11"/>
        <v>56005</v>
      </c>
      <c r="Q46" s="26">
        <f t="shared" si="11"/>
        <v>0</v>
      </c>
      <c r="R46" s="26">
        <f t="shared" si="11"/>
        <v>-56005</v>
      </c>
      <c r="S46" s="22">
        <f t="shared" si="12"/>
        <v>0</v>
      </c>
    </row>
    <row r="47" spans="1:19" ht="19.5">
      <c r="A47" s="99"/>
      <c r="B47" s="69" t="s">
        <v>27</v>
      </c>
      <c r="C47" s="70">
        <f>SUM(C40:C45)</f>
        <v>19</v>
      </c>
      <c r="D47" s="64">
        <f>SUM(D40:D45)</f>
        <v>615034</v>
      </c>
      <c r="E47" s="64">
        <f>SUM(E40:E45)</f>
        <v>158000</v>
      </c>
      <c r="F47" s="64">
        <f>F40+F41+F43+F44+F45</f>
        <v>-457034</v>
      </c>
      <c r="G47" s="66">
        <f t="shared" ref="G47:L47" si="13">SUM(G40:G46)</f>
        <v>704912</v>
      </c>
      <c r="H47" s="66">
        <f t="shared" si="13"/>
        <v>201000</v>
      </c>
      <c r="I47" s="66">
        <f t="shared" si="13"/>
        <v>-503912</v>
      </c>
      <c r="J47" s="66">
        <f t="shared" si="13"/>
        <v>793705</v>
      </c>
      <c r="K47" s="66">
        <f t="shared" si="13"/>
        <v>100150</v>
      </c>
      <c r="L47" s="66">
        <f t="shared" si="13"/>
        <v>-693555</v>
      </c>
      <c r="M47" s="66">
        <f>M46+M45+M44+M43+M42+M41+M40</f>
        <v>873432</v>
      </c>
      <c r="N47" s="66">
        <f>N46+N45+N44+N43+N42+N41+N40</f>
        <v>80000</v>
      </c>
      <c r="O47" s="66">
        <f>O46+O45+O44+O43+O42+O41+O40</f>
        <v>-793282</v>
      </c>
      <c r="P47" s="26">
        <f t="shared" si="11"/>
        <v>2987083</v>
      </c>
      <c r="Q47" s="26">
        <f t="shared" si="11"/>
        <v>539150</v>
      </c>
      <c r="R47" s="26">
        <f t="shared" si="11"/>
        <v>-2447783</v>
      </c>
      <c r="S47" s="22">
        <f t="shared" si="12"/>
        <v>18.049381286023856</v>
      </c>
    </row>
    <row r="48" spans="1:19" ht="19.5">
      <c r="A48" s="61" t="s">
        <v>38</v>
      </c>
      <c r="B48" s="61"/>
      <c r="C48" s="61" t="s">
        <v>13</v>
      </c>
      <c r="D48" s="63"/>
      <c r="E48" s="63"/>
      <c r="F48" s="63"/>
      <c r="G48" s="71"/>
      <c r="H48" s="61"/>
      <c r="I48" s="71"/>
      <c r="J48" s="71"/>
      <c r="K48" s="71"/>
      <c r="L48" s="71"/>
      <c r="M48" s="71"/>
      <c r="N48" s="71"/>
      <c r="O48" s="71"/>
      <c r="P48" s="26"/>
      <c r="Q48" s="26"/>
      <c r="R48" s="26"/>
      <c r="S48" s="22"/>
    </row>
    <row r="49" spans="1:19" ht="19.5">
      <c r="A49" s="63">
        <v>1</v>
      </c>
      <c r="B49" s="61" t="s">
        <v>42</v>
      </c>
      <c r="C49" s="62">
        <v>12</v>
      </c>
      <c r="D49" s="63">
        <f>'[1]2009-10'!C1124</f>
        <v>254226</v>
      </c>
      <c r="E49" s="63">
        <f>'[1]2009-10'!D1124</f>
        <v>135000</v>
      </c>
      <c r="F49" s="64">
        <f>'[1]2009-10'!E1124</f>
        <v>-119226</v>
      </c>
      <c r="G49" s="65">
        <f>'[1]2010-11'!C3072</f>
        <v>129027</v>
      </c>
      <c r="H49" s="65">
        <f>'[1]2010-11'!D3072</f>
        <v>129027</v>
      </c>
      <c r="I49" s="66">
        <f>'[1]2010-11'!E3072</f>
        <v>0</v>
      </c>
      <c r="J49" s="66">
        <f>'[1]2011-12 '!C3071</f>
        <v>84787</v>
      </c>
      <c r="K49" s="66">
        <f>'[1]2011-12 '!D3071</f>
        <v>84787</v>
      </c>
      <c r="L49" s="66">
        <f>'[1]2011-12 '!E3071</f>
        <v>0</v>
      </c>
      <c r="M49" s="66">
        <f>'[1]2012-13'!D3070</f>
        <v>93042</v>
      </c>
      <c r="N49" s="66">
        <f>'[1]2012-13'!E3070</f>
        <v>100000</v>
      </c>
      <c r="O49" s="66">
        <f>'[1]2012-13'!F3070</f>
        <v>6958</v>
      </c>
      <c r="P49" s="26">
        <f t="shared" ref="P49:R55" si="14">M49+J49+G49+D49</f>
        <v>561082</v>
      </c>
      <c r="Q49" s="26">
        <f t="shared" si="14"/>
        <v>448814</v>
      </c>
      <c r="R49" s="26">
        <f t="shared" si="14"/>
        <v>-112268</v>
      </c>
      <c r="S49" s="22">
        <f t="shared" ref="S49:S56" si="15">Q49*100/P49</f>
        <v>79.990803483269829</v>
      </c>
    </row>
    <row r="50" spans="1:19" ht="19.5">
      <c r="A50" s="63">
        <v>2</v>
      </c>
      <c r="B50" s="61" t="s">
        <v>43</v>
      </c>
      <c r="C50" s="62">
        <v>12</v>
      </c>
      <c r="D50" s="63">
        <f>'[1]2009-10'!C1125</f>
        <v>132236</v>
      </c>
      <c r="E50" s="63">
        <f>'[1]2009-10'!D1125</f>
        <v>41019</v>
      </c>
      <c r="F50" s="64">
        <f>'[1]2009-10'!E1125</f>
        <v>-91217</v>
      </c>
      <c r="G50" s="65">
        <f>'[1]2010-11'!C3073</f>
        <v>105227</v>
      </c>
      <c r="H50" s="65">
        <f>'[1]2010-11'!D3073</f>
        <v>30000</v>
      </c>
      <c r="I50" s="66">
        <f>'[1]2010-11'!E3073</f>
        <v>-75227</v>
      </c>
      <c r="J50" s="66">
        <f>'[1]2011-12 '!C3072</f>
        <v>59253</v>
      </c>
      <c r="K50" s="66">
        <f>'[1]2011-12 '!D3072</f>
        <v>30000</v>
      </c>
      <c r="L50" s="66">
        <f>'[1]2011-12 '!E3072</f>
        <v>-29253</v>
      </c>
      <c r="M50" s="66">
        <f>'[1]2012-13'!D3071</f>
        <v>71528</v>
      </c>
      <c r="N50" s="66">
        <f>'[1]2012-13'!E3071</f>
        <v>35000</v>
      </c>
      <c r="O50" s="66">
        <f>'[1]2012-13'!F3071</f>
        <v>-36528</v>
      </c>
      <c r="P50" s="26">
        <f t="shared" si="14"/>
        <v>368244</v>
      </c>
      <c r="Q50" s="26">
        <f t="shared" si="14"/>
        <v>136019</v>
      </c>
      <c r="R50" s="26">
        <f t="shared" si="14"/>
        <v>-232225</v>
      </c>
      <c r="S50" s="22">
        <f t="shared" si="15"/>
        <v>36.937193817142983</v>
      </c>
    </row>
    <row r="51" spans="1:19" ht="19.5">
      <c r="A51" s="63">
        <v>3</v>
      </c>
      <c r="B51" s="61" t="s">
        <v>44</v>
      </c>
      <c r="C51" s="62">
        <v>7</v>
      </c>
      <c r="D51" s="63">
        <f>'[1]2009-10'!C1127</f>
        <v>508965</v>
      </c>
      <c r="E51" s="63">
        <f>'[1]2009-10'!D1127</f>
        <v>245965</v>
      </c>
      <c r="F51" s="64">
        <f>'[1]2009-10'!E1127</f>
        <v>-263000</v>
      </c>
      <c r="G51" s="65">
        <f>'[1]2010-11'!C3075</f>
        <v>237976</v>
      </c>
      <c r="H51" s="65">
        <f>'[1]2010-11'!D3075</f>
        <v>0</v>
      </c>
      <c r="I51" s="66">
        <f>'[1]2010-11'!E3075</f>
        <v>-237976</v>
      </c>
      <c r="J51" s="66">
        <f>'[1]2011-12 '!C3074</f>
        <v>70970</v>
      </c>
      <c r="K51" s="66">
        <f>'[1]2011-12 '!D3074</f>
        <v>100475</v>
      </c>
      <c r="L51" s="66">
        <f>'[1]2011-12 '!E3074</f>
        <v>29505</v>
      </c>
      <c r="M51" s="66">
        <f>'[1]2012-13'!D3072</f>
        <v>65084.5</v>
      </c>
      <c r="N51" s="66">
        <f>'[1]2012-13'!E3072</f>
        <v>41531</v>
      </c>
      <c r="O51" s="66">
        <f>'[1]2012-13'!F3072</f>
        <v>-23553.5</v>
      </c>
      <c r="P51" s="26">
        <f t="shared" si="14"/>
        <v>882995.5</v>
      </c>
      <c r="Q51" s="26">
        <f t="shared" si="14"/>
        <v>387971</v>
      </c>
      <c r="R51" s="26">
        <f t="shared" si="14"/>
        <v>-495024.5</v>
      </c>
      <c r="S51" s="22">
        <f t="shared" si="15"/>
        <v>43.938049514408625</v>
      </c>
    </row>
    <row r="52" spans="1:19" ht="19.5">
      <c r="A52" s="63">
        <v>4</v>
      </c>
      <c r="B52" s="61" t="s">
        <v>47</v>
      </c>
      <c r="C52" s="62">
        <v>7</v>
      </c>
      <c r="D52" s="63">
        <f>'[1]2009-10'!C1128</f>
        <v>178665</v>
      </c>
      <c r="E52" s="63">
        <f>'[1]2009-10'!D1128</f>
        <v>123958</v>
      </c>
      <c r="F52" s="64">
        <f>'[1]2009-10'!E1128</f>
        <v>-54707</v>
      </c>
      <c r="G52" s="65">
        <f>'[1]2010-11'!C3076</f>
        <v>126739</v>
      </c>
      <c r="H52" s="65">
        <f>'[1]2010-11'!D3076</f>
        <v>41407</v>
      </c>
      <c r="I52" s="66">
        <f>'[1]2010-11'!E3076</f>
        <v>-85332</v>
      </c>
      <c r="J52" s="66">
        <f>'[1]2011-12 '!C3075</f>
        <v>81595</v>
      </c>
      <c r="K52" s="66">
        <f>'[1]2011-12 '!D3075</f>
        <v>31063</v>
      </c>
      <c r="L52" s="66">
        <f>'[1]2011-12 '!E3075</f>
        <v>-50532</v>
      </c>
      <c r="M52" s="66">
        <f>'[1]2012-13'!D3073</f>
        <v>78506.5</v>
      </c>
      <c r="N52" s="66">
        <f>'[1]2012-13'!E3073</f>
        <v>41531</v>
      </c>
      <c r="O52" s="66">
        <f>'[1]2012-13'!F3073</f>
        <v>-36975.5</v>
      </c>
      <c r="P52" s="26">
        <f t="shared" si="14"/>
        <v>465505.5</v>
      </c>
      <c r="Q52" s="26">
        <f t="shared" si="14"/>
        <v>237959</v>
      </c>
      <c r="R52" s="26">
        <f t="shared" si="14"/>
        <v>-227546.5</v>
      </c>
      <c r="S52" s="22">
        <f t="shared" si="15"/>
        <v>51.11840783836066</v>
      </c>
    </row>
    <row r="53" spans="1:19" ht="19.5">
      <c r="A53" s="63">
        <v>5</v>
      </c>
      <c r="B53" s="61" t="s">
        <v>45</v>
      </c>
      <c r="C53" s="62">
        <v>1</v>
      </c>
      <c r="D53" s="63">
        <f>'[1]2009-10'!C1129</f>
        <v>24473</v>
      </c>
      <c r="E53" s="63">
        <f>'[1]2009-10'!D1129</f>
        <v>11500</v>
      </c>
      <c r="F53" s="64">
        <f>'[1]2009-10'!E1129</f>
        <v>-12973</v>
      </c>
      <c r="G53" s="65">
        <f>'[1]2010-11'!C3077</f>
        <v>20118</v>
      </c>
      <c r="H53" s="65">
        <f>'[1]2010-11'!D3077</f>
        <v>0</v>
      </c>
      <c r="I53" s="66">
        <f>'[1]2010-11'!E3077</f>
        <v>-20118</v>
      </c>
      <c r="J53" s="66">
        <f>'[1]2011-12 '!C3076</f>
        <v>17364</v>
      </c>
      <c r="K53" s="66">
        <f>'[1]2011-12 '!D3076</f>
        <v>30000</v>
      </c>
      <c r="L53" s="66">
        <f>'[1]2011-12 '!E3076</f>
        <v>12636</v>
      </c>
      <c r="M53" s="66">
        <f>'[1]2012-13'!D3075</f>
        <v>19307.5</v>
      </c>
      <c r="N53" s="66">
        <f>'[1]2012-13'!E3075</f>
        <v>0</v>
      </c>
      <c r="O53" s="66">
        <f>'[1]2012-13'!F3075</f>
        <v>-19307.5</v>
      </c>
      <c r="P53" s="26">
        <f t="shared" si="14"/>
        <v>81262.5</v>
      </c>
      <c r="Q53" s="26">
        <f t="shared" si="14"/>
        <v>41500</v>
      </c>
      <c r="R53" s="26">
        <f t="shared" si="14"/>
        <v>-39762.5</v>
      </c>
      <c r="S53" s="22">
        <f t="shared" si="15"/>
        <v>51.069066297492697</v>
      </c>
    </row>
    <row r="54" spans="1:19" ht="19.5">
      <c r="A54" s="63">
        <v>6</v>
      </c>
      <c r="B54" s="61" t="s">
        <v>46</v>
      </c>
      <c r="C54" s="62">
        <v>1</v>
      </c>
      <c r="D54" s="63">
        <f>'[1]2009-10'!C1130</f>
        <v>29508</v>
      </c>
      <c r="E54" s="63">
        <f>'[1]2009-10'!D1130</f>
        <v>2500</v>
      </c>
      <c r="F54" s="64">
        <f>'[1]2009-10'!E1130</f>
        <v>-27008</v>
      </c>
      <c r="G54" s="65">
        <f>'[1]2010-11'!C3078</f>
        <v>24271</v>
      </c>
      <c r="H54" s="65">
        <f>'[1]2010-11'!D3078</f>
        <v>3000</v>
      </c>
      <c r="I54" s="66">
        <f>'[1]2010-11'!E3078</f>
        <v>-21271</v>
      </c>
      <c r="J54" s="66">
        <f>'[1]2011-12 '!C3077</f>
        <v>23593</v>
      </c>
      <c r="K54" s="66">
        <f>'[1]2011-12 '!D3077</f>
        <v>0</v>
      </c>
      <c r="L54" s="66">
        <f>'[1]2011-12 '!E3077</f>
        <v>-23593</v>
      </c>
      <c r="M54" s="66">
        <f>'[1]2012-13'!D3075</f>
        <v>19307.5</v>
      </c>
      <c r="N54" s="66">
        <f>'[1]2012-13'!E3075</f>
        <v>0</v>
      </c>
      <c r="O54" s="66">
        <f>'[1]2012-13'!F3075</f>
        <v>-19307.5</v>
      </c>
      <c r="P54" s="26">
        <f t="shared" si="14"/>
        <v>96679.5</v>
      </c>
      <c r="Q54" s="26">
        <f t="shared" si="14"/>
        <v>5500</v>
      </c>
      <c r="R54" s="26">
        <f t="shared" si="14"/>
        <v>-91179.5</v>
      </c>
      <c r="S54" s="22">
        <f t="shared" si="15"/>
        <v>5.688899921906919</v>
      </c>
    </row>
    <row r="55" spans="1:19" ht="19.5">
      <c r="A55" s="63">
        <v>7</v>
      </c>
      <c r="B55" s="61" t="str">
        <f>'[1]2009-10'!B1126</f>
        <v>vyhjktiqj</v>
      </c>
      <c r="C55" s="62"/>
      <c r="D55" s="63">
        <f>'[1]2009-10'!C1126</f>
        <v>136339</v>
      </c>
      <c r="E55" s="63">
        <f>'[1]2009-10'!D1126</f>
        <v>11593</v>
      </c>
      <c r="F55" s="64">
        <f>'[1]2009-10'!E1126</f>
        <v>-124746</v>
      </c>
      <c r="G55" s="65">
        <f>'[1]2010-11'!C3074</f>
        <v>102647</v>
      </c>
      <c r="H55" s="65">
        <f>'[1]2010-11'!D3074</f>
        <v>0</v>
      </c>
      <c r="I55" s="66">
        <f>'[1]2010-11'!E3074</f>
        <v>-102647</v>
      </c>
      <c r="J55" s="66">
        <f>'[1]2011-12 '!C3073</f>
        <v>64871</v>
      </c>
      <c r="K55" s="66">
        <f>'[1]2011-12 '!D3073</f>
        <v>0</v>
      </c>
      <c r="L55" s="66">
        <f>'[1]2011-12 '!E3073</f>
        <v>-64871</v>
      </c>
      <c r="M55" s="66">
        <f>'[1]2012-13'!D3072</f>
        <v>65084.5</v>
      </c>
      <c r="N55" s="66">
        <f>'[1]2012-13'!E3072</f>
        <v>41531</v>
      </c>
      <c r="O55" s="66">
        <f>'[1]2012-13'!F3072</f>
        <v>-23553.5</v>
      </c>
      <c r="P55" s="26">
        <f t="shared" si="14"/>
        <v>368941.5</v>
      </c>
      <c r="Q55" s="26">
        <f t="shared" si="14"/>
        <v>53124</v>
      </c>
      <c r="R55" s="26">
        <f t="shared" si="14"/>
        <v>-315817.5</v>
      </c>
      <c r="S55" s="22">
        <f t="shared" si="15"/>
        <v>14.399030740645875</v>
      </c>
    </row>
    <row r="56" spans="1:19" ht="19.5">
      <c r="A56" s="63"/>
      <c r="B56" s="69" t="s">
        <v>27</v>
      </c>
      <c r="C56" s="70">
        <f>SUM(C49:C54)</f>
        <v>40</v>
      </c>
      <c r="D56" s="64">
        <f t="shared" ref="D56:F56" si="16">SUM(D49:D54)</f>
        <v>1128073</v>
      </c>
      <c r="E56" s="64">
        <f t="shared" si="16"/>
        <v>559942</v>
      </c>
      <c r="F56" s="64">
        <f t="shared" si="16"/>
        <v>-568131</v>
      </c>
      <c r="G56" s="66">
        <f t="shared" ref="G56:L56" si="17">SUM(G49:G55)</f>
        <v>746005</v>
      </c>
      <c r="H56" s="66">
        <f t="shared" si="17"/>
        <v>203434</v>
      </c>
      <c r="I56" s="66">
        <f t="shared" si="17"/>
        <v>-542571</v>
      </c>
      <c r="J56" s="66">
        <f t="shared" si="17"/>
        <v>402433</v>
      </c>
      <c r="K56" s="66">
        <f t="shared" si="17"/>
        <v>276325</v>
      </c>
      <c r="L56" s="66">
        <f t="shared" si="17"/>
        <v>-126108</v>
      </c>
      <c r="M56" s="66">
        <f t="shared" ref="M56:O56" si="18">M55+M54+M53+M52+M51+M50+M49</f>
        <v>411860.5</v>
      </c>
      <c r="N56" s="66">
        <f t="shared" si="18"/>
        <v>259593</v>
      </c>
      <c r="O56" s="66">
        <f t="shared" si="18"/>
        <v>-152267.5</v>
      </c>
      <c r="P56" s="26" t="e">
        <f>#REF!+M56+J56</f>
        <v>#REF!</v>
      </c>
      <c r="Q56" s="26" t="e">
        <f>#REF!+N56+K56</f>
        <v>#REF!</v>
      </c>
      <c r="R56" s="26" t="e">
        <f>#REF!+O56+L56</f>
        <v>#REF!</v>
      </c>
      <c r="S56" s="22" t="e">
        <f t="shared" si="15"/>
        <v>#REF!</v>
      </c>
    </row>
    <row r="57" spans="1:19" ht="15.75">
      <c r="A57" s="20"/>
      <c r="B57" s="100"/>
      <c r="C57" s="32"/>
      <c r="D57" s="20"/>
      <c r="E57" s="20"/>
      <c r="F57" s="20"/>
      <c r="G57" s="11"/>
      <c r="H57" s="11"/>
      <c r="I57" s="11"/>
      <c r="J57" s="11"/>
      <c r="K57" s="11"/>
      <c r="L57" s="11"/>
      <c r="M57" s="11"/>
      <c r="N57" s="11"/>
      <c r="O57" s="11"/>
      <c r="P57" s="6" t="s">
        <v>28</v>
      </c>
      <c r="Q57" s="6"/>
      <c r="R57" s="6"/>
      <c r="S57" s="6"/>
    </row>
    <row r="58" spans="1:19" ht="15.75">
      <c r="A58" s="20"/>
      <c r="B58" s="100"/>
      <c r="C58" s="32"/>
      <c r="D58" s="20"/>
      <c r="E58" s="20"/>
      <c r="F58" s="20"/>
      <c r="G58" s="11"/>
      <c r="H58" s="11"/>
      <c r="I58" s="11"/>
      <c r="J58" s="11"/>
      <c r="K58" s="11"/>
      <c r="L58" s="11"/>
      <c r="M58" s="11"/>
      <c r="N58" s="11"/>
      <c r="O58" s="11"/>
      <c r="P58" s="100"/>
      <c r="Q58" s="100"/>
      <c r="R58" s="100"/>
      <c r="S58" s="100"/>
    </row>
    <row r="59" spans="1:19" ht="15.75">
      <c r="A59" s="20"/>
      <c r="B59" s="100"/>
      <c r="C59" s="32"/>
      <c r="D59" s="20"/>
      <c r="E59" s="20"/>
      <c r="F59" s="20"/>
      <c r="G59" s="11"/>
      <c r="H59" s="11"/>
      <c r="I59" s="11"/>
      <c r="J59" s="11"/>
      <c r="K59" s="11"/>
      <c r="L59" s="11"/>
      <c r="M59" s="11"/>
      <c r="N59" s="11"/>
      <c r="O59" s="11"/>
      <c r="P59" s="100"/>
      <c r="Q59" s="100"/>
      <c r="R59" s="100"/>
      <c r="S59" s="100"/>
    </row>
    <row r="60" spans="1:19" ht="15.75">
      <c r="A60" s="20"/>
      <c r="B60" s="100"/>
      <c r="C60" s="32"/>
      <c r="D60" s="20"/>
      <c r="E60" s="20"/>
      <c r="F60" s="20"/>
      <c r="G60" s="11"/>
      <c r="H60" s="11"/>
      <c r="I60" s="11"/>
      <c r="J60" s="11"/>
      <c r="K60" s="11"/>
      <c r="L60" s="11"/>
      <c r="M60" s="11"/>
      <c r="N60" s="11"/>
      <c r="O60" s="11"/>
      <c r="P60" s="100"/>
      <c r="Q60" s="100"/>
      <c r="R60" s="100"/>
      <c r="S60" s="100"/>
    </row>
    <row r="61" spans="1:19" ht="15.75">
      <c r="A61" s="20"/>
      <c r="B61" s="100"/>
      <c r="C61" s="32"/>
      <c r="D61" s="20"/>
      <c r="E61" s="20"/>
      <c r="F61" s="20"/>
      <c r="G61" s="11"/>
      <c r="H61" s="11"/>
      <c r="I61" s="11"/>
      <c r="J61" s="11"/>
      <c r="K61" s="11"/>
      <c r="L61" s="11"/>
      <c r="M61" s="11"/>
      <c r="N61" s="11"/>
      <c r="O61" s="11"/>
      <c r="P61" s="100"/>
      <c r="Q61" s="100"/>
      <c r="R61" s="100"/>
      <c r="S61" s="100"/>
    </row>
    <row r="62" spans="1:19" ht="15.75">
      <c r="A62" s="20"/>
      <c r="B62" s="100"/>
      <c r="C62" s="32"/>
      <c r="D62" s="20"/>
      <c r="E62" s="20"/>
      <c r="F62" s="20"/>
      <c r="G62" s="11"/>
      <c r="H62" s="11"/>
      <c r="I62" s="11"/>
      <c r="J62" s="11"/>
      <c r="K62" s="11"/>
      <c r="L62" s="11"/>
      <c r="M62" s="11"/>
      <c r="N62" s="11"/>
      <c r="O62" s="11"/>
      <c r="P62" s="100"/>
      <c r="Q62" s="100"/>
      <c r="R62" s="100"/>
      <c r="S62" s="100"/>
    </row>
    <row r="63" spans="1:19" ht="15.75">
      <c r="A63" s="20"/>
      <c r="B63" s="100"/>
      <c r="C63" s="32"/>
      <c r="D63" s="20"/>
      <c r="E63" s="20"/>
      <c r="F63" s="20"/>
      <c r="G63" s="11"/>
      <c r="H63" s="11"/>
      <c r="I63" s="11"/>
      <c r="J63" s="11"/>
      <c r="K63" s="11"/>
      <c r="L63" s="11"/>
      <c r="M63" s="11"/>
      <c r="N63" s="11"/>
      <c r="O63" s="11"/>
      <c r="P63" s="100"/>
      <c r="Q63" s="100"/>
      <c r="R63" s="100"/>
      <c r="S63" s="100"/>
    </row>
    <row r="64" spans="1:19" ht="15.75">
      <c r="A64" s="20"/>
      <c r="B64" s="100"/>
      <c r="C64" s="32"/>
      <c r="D64" s="20"/>
      <c r="E64" s="20"/>
      <c r="F64" s="20"/>
      <c r="G64" s="11"/>
      <c r="H64" s="11"/>
      <c r="I64" s="11"/>
      <c r="J64" s="11"/>
      <c r="K64" s="11"/>
      <c r="L64" s="11"/>
      <c r="M64" s="11"/>
      <c r="N64" s="11"/>
      <c r="O64" s="11"/>
      <c r="P64" s="100"/>
      <c r="Q64" s="100"/>
      <c r="R64" s="100"/>
      <c r="S64" s="100"/>
    </row>
    <row r="65" spans="1:19" ht="23.25" customHeight="1">
      <c r="A65" s="101"/>
      <c r="B65" s="101"/>
      <c r="C65" s="101"/>
      <c r="D65" s="102" t="s">
        <v>0</v>
      </c>
      <c r="E65" s="102"/>
      <c r="F65" s="102"/>
      <c r="G65" s="101" t="s">
        <v>30</v>
      </c>
      <c r="H65" s="101"/>
      <c r="I65" s="101"/>
      <c r="J65" s="103" t="s">
        <v>2</v>
      </c>
      <c r="K65" s="103"/>
      <c r="L65" s="103"/>
      <c r="M65" s="103" t="s">
        <v>3</v>
      </c>
      <c r="N65" s="103"/>
      <c r="O65" s="103"/>
      <c r="P65" s="4" t="s">
        <v>4</v>
      </c>
      <c r="Q65" s="4"/>
      <c r="R65" s="4"/>
      <c r="S65" s="5" t="s">
        <v>5</v>
      </c>
    </row>
    <row r="66" spans="1:19" ht="18.75">
      <c r="A66" s="105" t="s">
        <v>6</v>
      </c>
      <c r="B66" s="105" t="s">
        <v>7</v>
      </c>
      <c r="C66" s="105"/>
      <c r="D66" s="107" t="s">
        <v>8</v>
      </c>
      <c r="E66" s="107" t="s">
        <v>9</v>
      </c>
      <c r="F66" s="107" t="s">
        <v>10</v>
      </c>
      <c r="G66" s="106" t="s">
        <v>8</v>
      </c>
      <c r="H66" s="106" t="s">
        <v>9</v>
      </c>
      <c r="I66" s="106" t="s">
        <v>10</v>
      </c>
      <c r="J66" s="106" t="s">
        <v>8</v>
      </c>
      <c r="K66" s="106" t="s">
        <v>9</v>
      </c>
      <c r="L66" s="106" t="s">
        <v>10</v>
      </c>
      <c r="M66" s="106" t="s">
        <v>8</v>
      </c>
      <c r="N66" s="106" t="s">
        <v>9</v>
      </c>
      <c r="O66" s="106" t="s">
        <v>10</v>
      </c>
      <c r="P66" s="31" t="s">
        <v>11</v>
      </c>
      <c r="Q66" s="31" t="s">
        <v>12</v>
      </c>
      <c r="R66" s="10" t="s">
        <v>10</v>
      </c>
      <c r="S66" s="31"/>
    </row>
    <row r="67" spans="1:19" ht="75">
      <c r="A67" s="105"/>
      <c r="B67" s="105"/>
      <c r="C67" s="105" t="s">
        <v>13</v>
      </c>
      <c r="D67" s="107"/>
      <c r="E67" s="107"/>
      <c r="F67" s="108" t="s">
        <v>14</v>
      </c>
      <c r="G67" s="106"/>
      <c r="H67" s="106"/>
      <c r="I67" s="109" t="s">
        <v>14</v>
      </c>
      <c r="J67" s="106"/>
      <c r="K67" s="106"/>
      <c r="L67" s="109" t="s">
        <v>14</v>
      </c>
      <c r="M67" s="106"/>
      <c r="N67" s="106"/>
      <c r="O67" s="109" t="s">
        <v>14</v>
      </c>
      <c r="P67" s="31" t="s">
        <v>15</v>
      </c>
      <c r="Q67" s="11"/>
      <c r="R67" s="13" t="s">
        <v>48</v>
      </c>
      <c r="S67" s="110"/>
    </row>
    <row r="68" spans="1:19" ht="19.5">
      <c r="A68" s="89" t="s">
        <v>17</v>
      </c>
      <c r="B68" s="111" t="s">
        <v>49</v>
      </c>
      <c r="C68" s="111"/>
      <c r="D68" s="112"/>
      <c r="E68" s="112"/>
      <c r="F68" s="112"/>
      <c r="G68" s="97"/>
      <c r="H68" s="97"/>
      <c r="I68" s="97"/>
      <c r="J68" s="97"/>
      <c r="K68" s="97"/>
      <c r="L68" s="97"/>
      <c r="M68" s="97"/>
      <c r="N68" s="97"/>
      <c r="O68" s="97"/>
      <c r="P68" s="11"/>
      <c r="Q68" s="11"/>
      <c r="R68" s="11"/>
      <c r="S68" s="11"/>
    </row>
    <row r="69" spans="1:19" ht="19.5">
      <c r="A69" s="90">
        <v>1</v>
      </c>
      <c r="B69" s="111" t="s">
        <v>50</v>
      </c>
      <c r="C69" s="113">
        <v>6</v>
      </c>
      <c r="D69" s="112">
        <f>'[1]2009-10'!C680</f>
        <v>390220</v>
      </c>
      <c r="E69" s="112">
        <f>'[1]2009-10'!D680</f>
        <v>75000</v>
      </c>
      <c r="F69" s="114">
        <f>'[1]2009-10'!E680</f>
        <v>-315220</v>
      </c>
      <c r="G69" s="115">
        <f>'[1]2010-11'!C2107</f>
        <v>272350</v>
      </c>
      <c r="H69" s="115">
        <f>'[1]2010-11'!D2107</f>
        <v>272350</v>
      </c>
      <c r="I69" s="115">
        <f>'[1]2010-11'!E2107</f>
        <v>0</v>
      </c>
      <c r="J69" s="115">
        <f>'[1]2011-12 '!C2106</f>
        <v>113950</v>
      </c>
      <c r="K69" s="115">
        <f>'[1]2011-12 '!D2106</f>
        <v>113950</v>
      </c>
      <c r="L69" s="115">
        <f>'[1]2011-12 '!E2106</f>
        <v>0</v>
      </c>
      <c r="M69" s="115">
        <f>'[1]2012-13'!D2104</f>
        <v>125320.5</v>
      </c>
      <c r="N69" s="115">
        <f>'[1]2012-13'!E2104</f>
        <v>100000</v>
      </c>
      <c r="O69" s="115">
        <f>'[1]2012-13'!F2104</f>
        <v>-25320.5</v>
      </c>
      <c r="P69" s="26">
        <f t="shared" ref="P69:R75" si="19">M69+J69+G69+D69</f>
        <v>901840.5</v>
      </c>
      <c r="Q69" s="26">
        <f t="shared" si="19"/>
        <v>561300</v>
      </c>
      <c r="R69" s="26">
        <f t="shared" si="19"/>
        <v>-340540.5</v>
      </c>
      <c r="S69" s="22">
        <f t="shared" ref="S69:S75" si="20">Q69*100/P69</f>
        <v>62.239387120006256</v>
      </c>
    </row>
    <row r="70" spans="1:19" ht="19.5">
      <c r="A70" s="90">
        <v>2</v>
      </c>
      <c r="B70" s="89" t="s">
        <v>51</v>
      </c>
      <c r="C70" s="113">
        <v>6</v>
      </c>
      <c r="D70" s="112">
        <f>'[1]2009-10'!C685</f>
        <v>359905</v>
      </c>
      <c r="E70" s="112">
        <f>'[1]2009-10'!D685</f>
        <v>209921</v>
      </c>
      <c r="F70" s="114">
        <f>'[1]2009-10'!E685</f>
        <v>-149984</v>
      </c>
      <c r="G70" s="115">
        <f>'[1]2010-11'!C2112</f>
        <v>235459</v>
      </c>
      <c r="H70" s="115">
        <f>'[1]2010-11'!D2112</f>
        <v>50000</v>
      </c>
      <c r="I70" s="115">
        <f>'[1]2010-11'!E2112</f>
        <v>-185459</v>
      </c>
      <c r="J70" s="115">
        <f>'[1]2011-12 '!C2111</f>
        <v>94614</v>
      </c>
      <c r="K70" s="115">
        <f>'[1]2011-12 '!D2111</f>
        <v>50000</v>
      </c>
      <c r="L70" s="115">
        <f>'[1]2011-12 '!E2111</f>
        <v>-44614</v>
      </c>
      <c r="M70" s="115">
        <f>'[1]2012-13'!D2109</f>
        <v>104520</v>
      </c>
      <c r="N70" s="115">
        <f>'[1]2012-13'!E2109</f>
        <v>95740</v>
      </c>
      <c r="O70" s="115">
        <f>'[1]2012-13'!F2109</f>
        <v>-8780</v>
      </c>
      <c r="P70" s="26">
        <f t="shared" si="19"/>
        <v>794498</v>
      </c>
      <c r="Q70" s="26">
        <f t="shared" si="19"/>
        <v>405661</v>
      </c>
      <c r="R70" s="26">
        <f t="shared" si="19"/>
        <v>-388837</v>
      </c>
      <c r="S70" s="22">
        <f t="shared" si="20"/>
        <v>51.058781771634415</v>
      </c>
    </row>
    <row r="71" spans="1:19" ht="19.5">
      <c r="A71" s="90">
        <v>3</v>
      </c>
      <c r="B71" s="89" t="s">
        <v>52</v>
      </c>
      <c r="C71" s="113">
        <v>8</v>
      </c>
      <c r="D71" s="112">
        <f>'[1]2009-10'!C681</f>
        <v>487615</v>
      </c>
      <c r="E71" s="112">
        <f>'[1]2009-10'!D681</f>
        <v>273611</v>
      </c>
      <c r="F71" s="114">
        <f>'[1]2009-10'!E681</f>
        <v>-214004</v>
      </c>
      <c r="G71" s="115">
        <f>'[1]2010-11'!C2108</f>
        <v>307256</v>
      </c>
      <c r="H71" s="115">
        <f>'[1]2010-11'!D2108</f>
        <v>84232</v>
      </c>
      <c r="I71" s="115">
        <f>'[1]2010-11'!E2108</f>
        <v>-223024</v>
      </c>
      <c r="J71" s="115">
        <f>'[1]2011-12 '!C2107</f>
        <v>86576</v>
      </c>
      <c r="K71" s="115">
        <f>'[1]2011-12 '!D2107</f>
        <v>86576</v>
      </c>
      <c r="L71" s="115">
        <f>'[1]2011-12 '!E2107</f>
        <v>0</v>
      </c>
      <c r="M71" s="115">
        <f>'[1]2012-13'!D2106</f>
        <v>131659.5</v>
      </c>
      <c r="N71" s="115">
        <f>'[1]2012-13'!$F$677</f>
        <v>95470</v>
      </c>
      <c r="O71" s="115">
        <f>'[1]2012-13'!F2106</f>
        <v>-61659.5</v>
      </c>
      <c r="P71" s="26">
        <f t="shared" si="19"/>
        <v>1013106.5</v>
      </c>
      <c r="Q71" s="26">
        <f t="shared" si="19"/>
        <v>539889</v>
      </c>
      <c r="R71" s="26">
        <f t="shared" si="19"/>
        <v>-498687.5</v>
      </c>
      <c r="S71" s="22">
        <f t="shared" si="20"/>
        <v>53.290448733672129</v>
      </c>
    </row>
    <row r="72" spans="1:19" ht="19.5">
      <c r="A72" s="90">
        <v>4</v>
      </c>
      <c r="B72" s="89" t="s">
        <v>53</v>
      </c>
      <c r="C72" s="113">
        <v>5</v>
      </c>
      <c r="D72" s="112">
        <f>'[1]2009-10'!C682</f>
        <v>457045</v>
      </c>
      <c r="E72" s="112">
        <f>'[1]2009-10'!D682</f>
        <v>334000</v>
      </c>
      <c r="F72" s="114">
        <f>'[1]2009-10'!E682</f>
        <v>-123045</v>
      </c>
      <c r="G72" s="115">
        <f>'[1]2010-11'!C2109</f>
        <v>288024</v>
      </c>
      <c r="H72" s="115">
        <f>'[1]2010-11'!D2109</f>
        <v>152884</v>
      </c>
      <c r="I72" s="115">
        <f>'[1]2010-11'!E2109</f>
        <v>-135140</v>
      </c>
      <c r="J72" s="115">
        <f>'[1]2011-12 '!C2108</f>
        <v>119703</v>
      </c>
      <c r="K72" s="115">
        <f>'[1]2011-12 '!D2108</f>
        <v>100000</v>
      </c>
      <c r="L72" s="115">
        <f>'[1]2011-12 '!E2108</f>
        <v>-19703</v>
      </c>
      <c r="M72" s="115">
        <f>'[1]2012-13'!D2107</f>
        <v>89982</v>
      </c>
      <c r="N72" s="115">
        <f>'[1]2012-13'!$E$2106</f>
        <v>70000</v>
      </c>
      <c r="O72" s="115">
        <f>'[1]2012-13'!F2107</f>
        <v>-45982</v>
      </c>
      <c r="P72" s="26">
        <f t="shared" si="19"/>
        <v>954754</v>
      </c>
      <c r="Q72" s="26">
        <f t="shared" si="19"/>
        <v>656884</v>
      </c>
      <c r="R72" s="26">
        <f t="shared" si="19"/>
        <v>-323870</v>
      </c>
      <c r="S72" s="22">
        <f t="shared" si="20"/>
        <v>68.801387582560537</v>
      </c>
    </row>
    <row r="73" spans="1:19" ht="19.5">
      <c r="A73" s="90">
        <v>5</v>
      </c>
      <c r="B73" s="89" t="s">
        <v>54</v>
      </c>
      <c r="C73" s="113">
        <v>4</v>
      </c>
      <c r="D73" s="112">
        <f>'[1]2009-10'!C684</f>
        <v>328450</v>
      </c>
      <c r="E73" s="112">
        <f>'[1]2009-10'!D684</f>
        <v>180464</v>
      </c>
      <c r="F73" s="114">
        <f>'[1]2009-10'!E684</f>
        <v>-147986</v>
      </c>
      <c r="G73" s="112">
        <f>'[1]2010-11'!C2111</f>
        <v>246010</v>
      </c>
      <c r="H73" s="112">
        <f>'[1]2010-11'!D2111</f>
        <v>32576</v>
      </c>
      <c r="I73" s="116">
        <f>'[1]2010-11'!E2111</f>
        <v>-213434</v>
      </c>
      <c r="J73" s="116">
        <f>'[1]2011-12 '!C2110</f>
        <v>132187</v>
      </c>
      <c r="K73" s="116">
        <f>'[1]2011-12 '!D2110</f>
        <v>44006</v>
      </c>
      <c r="L73" s="116">
        <f>'[1]2011-12 '!E2110</f>
        <v>-88181</v>
      </c>
      <c r="M73" s="112">
        <f>'[1]2012-13'!D2108</f>
        <v>132187</v>
      </c>
      <c r="N73" s="112">
        <f>'[1]2012-13'!$E$2108</f>
        <v>64098</v>
      </c>
      <c r="O73" s="112">
        <f>'[1]2012-13'!F2108</f>
        <v>-68089</v>
      </c>
      <c r="P73" s="26">
        <f t="shared" si="19"/>
        <v>838834</v>
      </c>
      <c r="Q73" s="26">
        <f t="shared" si="19"/>
        <v>321144</v>
      </c>
      <c r="R73" s="26">
        <f t="shared" si="19"/>
        <v>-517690</v>
      </c>
      <c r="S73" s="22">
        <f t="shared" si="20"/>
        <v>38.28457120240715</v>
      </c>
    </row>
    <row r="74" spans="1:19" ht="19.5">
      <c r="A74" s="90">
        <v>6</v>
      </c>
      <c r="B74" s="89" t="s">
        <v>55</v>
      </c>
      <c r="C74" s="113">
        <v>3</v>
      </c>
      <c r="D74" s="112">
        <f>'[1]2009-10'!C683</f>
        <v>235815</v>
      </c>
      <c r="E74" s="112">
        <f>'[1]2009-10'!D683</f>
        <v>100000</v>
      </c>
      <c r="F74" s="114">
        <f>'[1]2009-10'!E683</f>
        <v>-135815</v>
      </c>
      <c r="G74" s="115">
        <f>'[1]2010-11'!C2110</f>
        <v>141685</v>
      </c>
      <c r="H74" s="115">
        <f>'[1]2010-11'!D2110</f>
        <v>50000</v>
      </c>
      <c r="I74" s="115">
        <f>'[1]2010-11'!E2110</f>
        <v>-91685</v>
      </c>
      <c r="J74" s="115">
        <f>'[1]2011-12 '!C2109</f>
        <v>81967</v>
      </c>
      <c r="K74" s="115">
        <f>'[1]2011-12 '!D2109</f>
        <v>42000</v>
      </c>
      <c r="L74" s="115">
        <f>'[1]2011-12 '!E2109</f>
        <v>-39967</v>
      </c>
      <c r="M74" s="115">
        <f>'[1]2012-13'!D2105</f>
        <v>95470</v>
      </c>
      <c r="N74" s="115">
        <f>'[1]2012-13'!$E$2107</f>
        <v>44000</v>
      </c>
      <c r="O74" s="115">
        <f>'[1]2012-13'!F2105</f>
        <v>0</v>
      </c>
      <c r="P74" s="26">
        <f t="shared" si="19"/>
        <v>554937</v>
      </c>
      <c r="Q74" s="26">
        <f t="shared" si="19"/>
        <v>236000</v>
      </c>
      <c r="R74" s="26">
        <f t="shared" si="19"/>
        <v>-267467</v>
      </c>
      <c r="S74" s="22">
        <f t="shared" si="20"/>
        <v>42.52734995143593</v>
      </c>
    </row>
    <row r="75" spans="1:19" ht="19.5">
      <c r="A75" s="90"/>
      <c r="B75" s="111" t="s">
        <v>27</v>
      </c>
      <c r="C75" s="117">
        <f>SUM(C69:C74)</f>
        <v>32</v>
      </c>
      <c r="D75" s="114">
        <f t="shared" ref="D75:L75" si="21">SUM(D69:D74)</f>
        <v>2259050</v>
      </c>
      <c r="E75" s="114">
        <f t="shared" si="21"/>
        <v>1172996</v>
      </c>
      <c r="F75" s="114">
        <f t="shared" si="21"/>
        <v>-1086054</v>
      </c>
      <c r="G75" s="118">
        <f t="shared" si="21"/>
        <v>1490784</v>
      </c>
      <c r="H75" s="118">
        <f t="shared" si="21"/>
        <v>642042</v>
      </c>
      <c r="I75" s="118">
        <f t="shared" si="21"/>
        <v>-848742</v>
      </c>
      <c r="J75" s="118">
        <f t="shared" si="21"/>
        <v>628997</v>
      </c>
      <c r="K75" s="118">
        <f t="shared" si="21"/>
        <v>436532</v>
      </c>
      <c r="L75" s="118">
        <f t="shared" si="21"/>
        <v>-192465</v>
      </c>
      <c r="M75" s="118">
        <f t="shared" ref="M75:O75" si="22">M74+M73+M72+M71+M70+M69</f>
        <v>679139</v>
      </c>
      <c r="N75" s="118">
        <f t="shared" si="22"/>
        <v>469308</v>
      </c>
      <c r="O75" s="118">
        <f t="shared" si="22"/>
        <v>-209831</v>
      </c>
      <c r="P75" s="26">
        <f t="shared" si="19"/>
        <v>5057970</v>
      </c>
      <c r="Q75" s="26">
        <f t="shared" si="19"/>
        <v>2720878</v>
      </c>
      <c r="R75" s="26">
        <f t="shared" si="19"/>
        <v>-2337092</v>
      </c>
      <c r="S75" s="22">
        <f t="shared" si="20"/>
        <v>53.793873826851481</v>
      </c>
    </row>
    <row r="76" spans="1:19" ht="19.5">
      <c r="A76" s="89" t="s">
        <v>38</v>
      </c>
      <c r="B76" s="97"/>
      <c r="C76" s="113"/>
      <c r="D76" s="112"/>
      <c r="E76" s="112"/>
      <c r="F76" s="112"/>
      <c r="G76" s="115"/>
      <c r="H76" s="115"/>
      <c r="I76" s="115"/>
      <c r="J76" s="115"/>
      <c r="K76" s="115"/>
      <c r="L76" s="115"/>
      <c r="M76" s="115"/>
      <c r="N76" s="115"/>
      <c r="O76" s="115"/>
      <c r="P76" s="26"/>
      <c r="Q76" s="26"/>
      <c r="R76" s="26"/>
      <c r="S76" s="22"/>
    </row>
    <row r="77" spans="1:19" ht="19.5">
      <c r="A77" s="89"/>
      <c r="B77" s="89" t="s">
        <v>54</v>
      </c>
      <c r="C77" s="113">
        <v>2</v>
      </c>
      <c r="D77" s="112">
        <f>'[1]2009-10'!C1132</f>
        <v>46335</v>
      </c>
      <c r="E77" s="112">
        <f>'[1]2009-10'!D1132</f>
        <v>6623</v>
      </c>
      <c r="F77" s="114">
        <f>'[1]2009-10'!E1132</f>
        <v>-39712</v>
      </c>
      <c r="G77" s="115">
        <f>'[1]2010-11'!C3080</f>
        <v>24426</v>
      </c>
      <c r="H77" s="115">
        <f>'[1]2010-11'!D3080</f>
        <v>1250</v>
      </c>
      <c r="I77" s="115">
        <f>'[1]2010-11'!E3080</f>
        <v>-23176</v>
      </c>
      <c r="J77" s="115">
        <f>'[1]2011-12 '!C3079</f>
        <v>15099</v>
      </c>
      <c r="K77" s="115">
        <f>'[1]2011-12 '!D3079</f>
        <v>4131</v>
      </c>
      <c r="L77" s="115">
        <f>'[1]2011-12 '!E3079</f>
        <v>-10968</v>
      </c>
      <c r="M77" s="115">
        <f>'[1]2012-13'!D3078</f>
        <v>16749.5</v>
      </c>
      <c r="N77" s="115">
        <f>'[1]2011-12 '!G3079</f>
        <v>0</v>
      </c>
      <c r="O77" s="115">
        <f>'[1]2012-13'!F3078</f>
        <v>-16749.5</v>
      </c>
      <c r="P77" s="26">
        <f t="shared" ref="P77:P78" si="23">M77+J77+G77+D77</f>
        <v>102609.5</v>
      </c>
      <c r="Q77" s="26">
        <f t="shared" ref="Q77:Q78" si="24">N77+K77+H77+E77</f>
        <v>12004</v>
      </c>
      <c r="R77" s="26">
        <f t="shared" ref="R77:R78" si="25">O77+L77+I77+F77</f>
        <v>-90605.5</v>
      </c>
      <c r="S77" s="22">
        <f t="shared" ref="S77:S78" si="26">Q77*100/P77</f>
        <v>11.698721853239709</v>
      </c>
    </row>
    <row r="78" spans="1:19" ht="19.5">
      <c r="A78" s="89"/>
      <c r="B78" s="111" t="s">
        <v>27</v>
      </c>
      <c r="C78" s="117">
        <f>SUM(C77:C77)</f>
        <v>2</v>
      </c>
      <c r="D78" s="114">
        <f>SUM(D77)</f>
        <v>46335</v>
      </c>
      <c r="E78" s="114">
        <f>SUM(E77)</f>
        <v>6623</v>
      </c>
      <c r="F78" s="114">
        <f>SUM(F77)</f>
        <v>-39712</v>
      </c>
      <c r="G78" s="118">
        <f t="shared" ref="G78:L78" si="27">G77</f>
        <v>24426</v>
      </c>
      <c r="H78" s="118">
        <f t="shared" si="27"/>
        <v>1250</v>
      </c>
      <c r="I78" s="118">
        <f t="shared" si="27"/>
        <v>-23176</v>
      </c>
      <c r="J78" s="118">
        <f t="shared" si="27"/>
        <v>15099</v>
      </c>
      <c r="K78" s="118">
        <f t="shared" si="27"/>
        <v>4131</v>
      </c>
      <c r="L78" s="118">
        <f t="shared" si="27"/>
        <v>-10968</v>
      </c>
      <c r="M78" s="119">
        <f>$M$77</f>
        <v>16749.5</v>
      </c>
      <c r="N78" s="118">
        <f t="shared" ref="N78:S78" si="28">N77</f>
        <v>0</v>
      </c>
      <c r="O78" s="118">
        <f t="shared" si="28"/>
        <v>-16749.5</v>
      </c>
      <c r="P78" s="26">
        <f t="shared" si="23"/>
        <v>102609.5</v>
      </c>
      <c r="Q78" s="26">
        <f t="shared" si="24"/>
        <v>12004</v>
      </c>
      <c r="R78" s="26">
        <f t="shared" si="25"/>
        <v>-90605.5</v>
      </c>
      <c r="S78" s="22">
        <f t="shared" si="26"/>
        <v>11.698721853239709</v>
      </c>
    </row>
    <row r="79" spans="1:19" ht="15.75">
      <c r="A79" s="120"/>
      <c r="B79" s="121"/>
      <c r="C79" s="122"/>
      <c r="D79" s="123"/>
      <c r="E79" s="123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6" t="s">
        <v>28</v>
      </c>
      <c r="Q79" s="6"/>
      <c r="R79" s="6"/>
      <c r="S79" s="6"/>
    </row>
    <row r="80" spans="1:19" ht="15.75">
      <c r="A80" s="9"/>
      <c r="B80" s="100"/>
      <c r="C80" s="32"/>
      <c r="D80" s="34"/>
      <c r="E80" s="34"/>
      <c r="F80" s="34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  <row r="81" spans="1:19" ht="15.75">
      <c r="A81" s="9"/>
      <c r="B81" s="100"/>
      <c r="C81" s="32"/>
      <c r="D81" s="34"/>
      <c r="E81" s="34"/>
      <c r="F81" s="34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</row>
    <row r="82" spans="1:19" ht="23.25" customHeight="1">
      <c r="A82" s="101"/>
      <c r="B82" s="101"/>
      <c r="C82" s="101"/>
      <c r="D82" s="102" t="s">
        <v>0</v>
      </c>
      <c r="E82" s="102"/>
      <c r="F82" s="102"/>
      <c r="G82" s="101" t="s">
        <v>30</v>
      </c>
      <c r="H82" s="101"/>
      <c r="I82" s="101"/>
      <c r="J82" s="101" t="s">
        <v>2</v>
      </c>
      <c r="K82" s="101"/>
      <c r="L82" s="101"/>
      <c r="M82" s="101" t="s">
        <v>3</v>
      </c>
      <c r="N82" s="101"/>
      <c r="O82" s="101"/>
      <c r="P82" s="4" t="s">
        <v>4</v>
      </c>
      <c r="Q82" s="4"/>
      <c r="R82" s="4"/>
      <c r="S82" s="5" t="s">
        <v>5</v>
      </c>
    </row>
    <row r="83" spans="1:19" ht="23.25">
      <c r="A83" s="105" t="s">
        <v>6</v>
      </c>
      <c r="B83" s="105" t="s">
        <v>7</v>
      </c>
      <c r="C83" s="105"/>
      <c r="D83" s="107" t="s">
        <v>8</v>
      </c>
      <c r="E83" s="107" t="s">
        <v>9</v>
      </c>
      <c r="F83" s="107" t="s">
        <v>10</v>
      </c>
      <c r="G83" s="106" t="s">
        <v>8</v>
      </c>
      <c r="H83" s="106" t="s">
        <v>9</v>
      </c>
      <c r="I83" s="106" t="s">
        <v>10</v>
      </c>
      <c r="J83" s="106" t="s">
        <v>8</v>
      </c>
      <c r="K83" s="106" t="s">
        <v>9</v>
      </c>
      <c r="L83" s="106" t="s">
        <v>10</v>
      </c>
      <c r="M83" s="106" t="s">
        <v>8</v>
      </c>
      <c r="N83" s="106" t="s">
        <v>9</v>
      </c>
      <c r="O83" s="106" t="s">
        <v>10</v>
      </c>
      <c r="P83" s="89" t="s">
        <v>11</v>
      </c>
      <c r="Q83" s="89" t="s">
        <v>12</v>
      </c>
      <c r="R83" s="89" t="s">
        <v>10</v>
      </c>
      <c r="S83" s="128"/>
    </row>
    <row r="84" spans="1:19" ht="75.75">
      <c r="A84" s="105"/>
      <c r="B84" s="105"/>
      <c r="C84" s="105" t="s">
        <v>13</v>
      </c>
      <c r="D84" s="107"/>
      <c r="E84" s="107"/>
      <c r="F84" s="108" t="s">
        <v>14</v>
      </c>
      <c r="G84" s="106"/>
      <c r="H84" s="106"/>
      <c r="I84" s="109" t="s">
        <v>14</v>
      </c>
      <c r="J84" s="106"/>
      <c r="K84" s="106"/>
      <c r="L84" s="109" t="s">
        <v>14</v>
      </c>
      <c r="M84" s="106"/>
      <c r="N84" s="106"/>
      <c r="O84" s="109" t="s">
        <v>14</v>
      </c>
      <c r="P84" s="89" t="s">
        <v>15</v>
      </c>
      <c r="Q84" s="97"/>
      <c r="R84" s="12" t="s">
        <v>14</v>
      </c>
      <c r="S84" s="130"/>
    </row>
    <row r="85" spans="1:19" ht="23.25">
      <c r="A85" s="56" t="s">
        <v>17</v>
      </c>
      <c r="B85" s="55" t="s">
        <v>56</v>
      </c>
      <c r="C85" s="55"/>
      <c r="D85" s="57"/>
      <c r="E85" s="5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ht="23.25">
      <c r="A86" s="131">
        <v>1</v>
      </c>
      <c r="B86" s="55" t="s">
        <v>57</v>
      </c>
      <c r="C86" s="132">
        <v>4</v>
      </c>
      <c r="D86" s="21">
        <f>'[1]2009-10'!C686</f>
        <v>575505</v>
      </c>
      <c r="E86" s="21">
        <f>'[1]2009-10'!D686</f>
        <v>282397</v>
      </c>
      <c r="F86" s="22">
        <f>'[1]2009-10'!E686</f>
        <v>-293108</v>
      </c>
      <c r="G86" s="24">
        <f>'[1]2010-11'!C2113</f>
        <v>388593</v>
      </c>
      <c r="H86" s="24">
        <f>'[1]2010-11'!D2113</f>
        <v>194292</v>
      </c>
      <c r="I86" s="167">
        <f>'[1]2010-11'!E2113</f>
        <v>-194301</v>
      </c>
      <c r="J86" s="23">
        <f>'[1]2011-12 '!C2112</f>
        <v>274036</v>
      </c>
      <c r="K86" s="23">
        <f>'[1]2011-12 '!D2112</f>
        <v>192705</v>
      </c>
      <c r="L86" s="23">
        <f>'[1]2011-12 '!E2112</f>
        <v>-81331</v>
      </c>
      <c r="M86" s="23">
        <f>'[1]2012-13'!D2110</f>
        <v>301463</v>
      </c>
      <c r="N86" s="23">
        <f>'[1]2012-13'!E2110</f>
        <v>171314</v>
      </c>
      <c r="O86" s="23">
        <f>'[1]2012-13'!F2110</f>
        <v>-130149</v>
      </c>
      <c r="P86" s="22">
        <f t="shared" ref="P86:R91" si="29">M86+J86+G86+D86</f>
        <v>1539597</v>
      </c>
      <c r="Q86" s="22">
        <f t="shared" si="29"/>
        <v>840708</v>
      </c>
      <c r="R86" s="22">
        <f t="shared" si="29"/>
        <v>-698889</v>
      </c>
      <c r="S86" s="22">
        <f t="shared" ref="S86:S91" si="30">Q86*100/P86</f>
        <v>54.605718249645847</v>
      </c>
    </row>
    <row r="87" spans="1:19" ht="23.25">
      <c r="A87" s="131">
        <v>2</v>
      </c>
      <c r="B87" s="56" t="s">
        <v>58</v>
      </c>
      <c r="C87" s="132">
        <v>8</v>
      </c>
      <c r="D87" s="21">
        <f>'[1]2009-10'!C687</f>
        <v>365801</v>
      </c>
      <c r="E87" s="21">
        <f>'[1]2009-10'!D687</f>
        <v>175000</v>
      </c>
      <c r="F87" s="22">
        <f>'[1]2009-10'!E687</f>
        <v>-190801</v>
      </c>
      <c r="G87" s="24">
        <f>'[1]2010-11'!C2114</f>
        <v>238097</v>
      </c>
      <c r="H87" s="24">
        <f>'[1]2010-11'!D2114</f>
        <v>32906</v>
      </c>
      <c r="I87" s="167">
        <f>'[1]2010-11'!E2114</f>
        <v>-205191</v>
      </c>
      <c r="J87" s="23">
        <f>'[1]2011-12 '!C2113</f>
        <v>114138</v>
      </c>
      <c r="K87" s="23">
        <f>'[1]2011-12 '!D2113</f>
        <v>17745</v>
      </c>
      <c r="L87" s="23">
        <f>'[1]2011-12 '!E2113</f>
        <v>-96393</v>
      </c>
      <c r="M87" s="23">
        <f>'[1]2012-13'!D2111</f>
        <v>125802</v>
      </c>
      <c r="N87" s="23">
        <f>'[1]2012-13'!E2111</f>
        <v>35017</v>
      </c>
      <c r="O87" s="23">
        <f>'[1]2012-13'!F2111</f>
        <v>-90785</v>
      </c>
      <c r="P87" s="22">
        <f t="shared" si="29"/>
        <v>843838</v>
      </c>
      <c r="Q87" s="22">
        <f t="shared" si="29"/>
        <v>260668</v>
      </c>
      <c r="R87" s="22">
        <f t="shared" si="29"/>
        <v>-583170</v>
      </c>
      <c r="S87" s="22">
        <f t="shared" si="30"/>
        <v>30.890763392973533</v>
      </c>
    </row>
    <row r="88" spans="1:19" ht="23.25">
      <c r="A88" s="131">
        <v>3</v>
      </c>
      <c r="B88" s="56" t="s">
        <v>59</v>
      </c>
      <c r="C88" s="132">
        <v>3</v>
      </c>
      <c r="D88" s="21">
        <f>'[1]2009-10'!C688</f>
        <v>191960</v>
      </c>
      <c r="E88" s="21">
        <f>'[1]2009-10'!D688</f>
        <v>132031</v>
      </c>
      <c r="F88" s="22">
        <f>'[1]2009-10'!E688</f>
        <v>-59929</v>
      </c>
      <c r="G88" s="24">
        <f>'[1]2010-11'!C2115</f>
        <v>112367</v>
      </c>
      <c r="H88" s="24">
        <f>'[1]2010-11'!D2115</f>
        <v>15000</v>
      </c>
      <c r="I88" s="167">
        <f>'[1]2010-11'!E2115</f>
        <v>-97367</v>
      </c>
      <c r="J88" s="23">
        <f>'[1]2011-12 '!C2114</f>
        <v>82023</v>
      </c>
      <c r="K88" s="23">
        <f>'[1]2011-12 '!D2114</f>
        <v>20000</v>
      </c>
      <c r="L88" s="23">
        <f>'[1]2011-12 '!E2114</f>
        <v>-62023</v>
      </c>
      <c r="M88" s="23">
        <f>'[1]2012-13'!D2112</f>
        <v>90384.5</v>
      </c>
      <c r="N88" s="23">
        <f>'[1]2012-13'!E2112</f>
        <v>30000</v>
      </c>
      <c r="O88" s="23">
        <f>'[1]2012-13'!F2112</f>
        <v>-60384.5</v>
      </c>
      <c r="P88" s="22">
        <f t="shared" si="29"/>
        <v>476734.5</v>
      </c>
      <c r="Q88" s="22">
        <f t="shared" si="29"/>
        <v>197031</v>
      </c>
      <c r="R88" s="22">
        <f t="shared" si="29"/>
        <v>-279703.5</v>
      </c>
      <c r="S88" s="22">
        <f t="shared" si="30"/>
        <v>41.32929334881365</v>
      </c>
    </row>
    <row r="89" spans="1:19" ht="23.25">
      <c r="A89" s="131">
        <v>4</v>
      </c>
      <c r="B89" s="56" t="s">
        <v>60</v>
      </c>
      <c r="C89" s="132">
        <v>5</v>
      </c>
      <c r="D89" s="21">
        <f>'[1]2009-10'!C689</f>
        <v>178744</v>
      </c>
      <c r="E89" s="21">
        <f>'[1]2009-10'!D689</f>
        <v>116854</v>
      </c>
      <c r="F89" s="22">
        <f>'[1]2009-10'!E689</f>
        <v>-61890</v>
      </c>
      <c r="G89" s="24">
        <f>'[1]2010-11'!C2116</f>
        <v>120593</v>
      </c>
      <c r="H89" s="24">
        <f>'[1]2010-11'!D2116</f>
        <v>34321</v>
      </c>
      <c r="I89" s="167">
        <f>'[1]2010-11'!E2116</f>
        <v>-86272</v>
      </c>
      <c r="J89" s="23">
        <f>'[1]2011-12 '!C2115</f>
        <v>82155</v>
      </c>
      <c r="K89" s="23">
        <f>'[1]2011-12 '!D2115</f>
        <v>36925</v>
      </c>
      <c r="L89" s="23">
        <f>'[1]2011-12 '!E2115</f>
        <v>-45230</v>
      </c>
      <c r="M89" s="23">
        <f>'[1]2012-13'!D2113</f>
        <v>90517</v>
      </c>
      <c r="N89" s="23">
        <f>'[1]2012-13'!E2113</f>
        <v>43495</v>
      </c>
      <c r="O89" s="23">
        <f>'[1]2012-13'!F2113</f>
        <v>-47022</v>
      </c>
      <c r="P89" s="22">
        <f t="shared" si="29"/>
        <v>472009</v>
      </c>
      <c r="Q89" s="22">
        <f t="shared" si="29"/>
        <v>231595</v>
      </c>
      <c r="R89" s="22">
        <f t="shared" si="29"/>
        <v>-240414</v>
      </c>
      <c r="S89" s="22">
        <f t="shared" si="30"/>
        <v>49.065801711408042</v>
      </c>
    </row>
    <row r="90" spans="1:19" ht="23.25">
      <c r="A90" s="131">
        <v>5</v>
      </c>
      <c r="B90" s="56" t="s">
        <v>61</v>
      </c>
      <c r="C90" s="132">
        <v>4</v>
      </c>
      <c r="D90" s="21">
        <f>'[1]2009-10'!C690</f>
        <v>157899</v>
      </c>
      <c r="E90" s="21">
        <f>'[1]2009-10'!D690</f>
        <v>30000</v>
      </c>
      <c r="F90" s="22">
        <f>'[1]2009-10'!E690</f>
        <v>-127899</v>
      </c>
      <c r="G90" s="24">
        <f>'[1]2010-11'!C2117</f>
        <v>77802</v>
      </c>
      <c r="H90" s="24">
        <f>'[1]2010-11'!D2117</f>
        <v>30056</v>
      </c>
      <c r="I90" s="167">
        <f>'[1]2010-11'!E2117</f>
        <v>-47746</v>
      </c>
      <c r="J90" s="23">
        <f>'[1]2011-12 '!C2116</f>
        <v>41250</v>
      </c>
      <c r="K90" s="23">
        <f>'[1]2011-12 '!D2116</f>
        <v>11000</v>
      </c>
      <c r="L90" s="23">
        <f>'[1]2011-12 '!E2116</f>
        <v>-30250</v>
      </c>
      <c r="M90" s="23">
        <f>'[1]2012-13'!D2114</f>
        <v>45377</v>
      </c>
      <c r="N90" s="23">
        <f>'[1]2012-13'!E2114</f>
        <v>24393</v>
      </c>
      <c r="O90" s="23">
        <f>'[1]2012-13'!F2114</f>
        <v>-20984</v>
      </c>
      <c r="P90" s="22">
        <f t="shared" si="29"/>
        <v>322328</v>
      </c>
      <c r="Q90" s="22">
        <f t="shared" si="29"/>
        <v>95449</v>
      </c>
      <c r="R90" s="22">
        <f t="shared" si="29"/>
        <v>-226879</v>
      </c>
      <c r="S90" s="22">
        <f t="shared" si="30"/>
        <v>29.612382417909707</v>
      </c>
    </row>
    <row r="91" spans="1:19" ht="23.25">
      <c r="A91" s="131"/>
      <c r="B91" s="55" t="s">
        <v>27</v>
      </c>
      <c r="C91" s="135">
        <f>SUM(C86:C90)</f>
        <v>24</v>
      </c>
      <c r="D91" s="22">
        <f t="shared" ref="D91:F91" si="31">SUM(D86:D90)</f>
        <v>1469909</v>
      </c>
      <c r="E91" s="22">
        <f t="shared" si="31"/>
        <v>736282</v>
      </c>
      <c r="F91" s="22">
        <f t="shared" si="31"/>
        <v>-733627</v>
      </c>
      <c r="G91" s="167">
        <f t="shared" ref="G91:L91" si="32">SUM(G86:G90)</f>
        <v>937452</v>
      </c>
      <c r="H91" s="167">
        <f t="shared" si="32"/>
        <v>306575</v>
      </c>
      <c r="I91" s="167">
        <f t="shared" si="32"/>
        <v>-630877</v>
      </c>
      <c r="J91" s="23">
        <f t="shared" si="32"/>
        <v>593602</v>
      </c>
      <c r="K91" s="23">
        <f t="shared" si="32"/>
        <v>278375</v>
      </c>
      <c r="L91" s="23">
        <f t="shared" si="32"/>
        <v>-315227</v>
      </c>
      <c r="M91" s="23">
        <f>M90+M89+M88+M87+M86</f>
        <v>653543.5</v>
      </c>
      <c r="N91" s="23">
        <f>N90+N89+N88+N87+N86</f>
        <v>304219</v>
      </c>
      <c r="O91" s="23">
        <f>O90+O89+O88+O87+O86</f>
        <v>-349324.5</v>
      </c>
      <c r="P91" s="22">
        <f t="shared" si="29"/>
        <v>3654506.5</v>
      </c>
      <c r="Q91" s="22">
        <f t="shared" si="29"/>
        <v>1625451</v>
      </c>
      <c r="R91" s="22">
        <f t="shared" si="29"/>
        <v>-2029055.5</v>
      </c>
      <c r="S91" s="22">
        <f t="shared" si="30"/>
        <v>44.477989025330778</v>
      </c>
    </row>
    <row r="92" spans="1:19" ht="23.25">
      <c r="A92" s="131"/>
      <c r="B92" s="55"/>
      <c r="C92" s="135"/>
      <c r="D92" s="133"/>
      <c r="E92" s="133"/>
      <c r="F92" s="133"/>
      <c r="G92" s="136"/>
      <c r="H92" s="136"/>
      <c r="I92" s="136"/>
      <c r="J92" s="136"/>
      <c r="K92" s="136"/>
      <c r="L92" s="136"/>
      <c r="M92" s="136"/>
      <c r="N92" s="136"/>
      <c r="O92" s="136"/>
      <c r="P92" s="133"/>
      <c r="Q92" s="133"/>
      <c r="R92" s="133"/>
      <c r="S92" s="133"/>
    </row>
    <row r="93" spans="1:19" ht="15.75">
      <c r="A93" s="137"/>
      <c r="B93" s="100"/>
      <c r="C93" s="32"/>
      <c r="D93" s="34"/>
      <c r="E93" s="34"/>
      <c r="F93" s="34"/>
      <c r="G93" s="138"/>
      <c r="H93" s="138"/>
      <c r="I93" s="138"/>
      <c r="J93" s="138"/>
      <c r="K93" s="138"/>
      <c r="L93" s="138"/>
      <c r="M93" s="138"/>
      <c r="N93" s="138"/>
      <c r="O93" s="138"/>
      <c r="P93" s="6" t="s">
        <v>28</v>
      </c>
      <c r="Q93" s="6"/>
      <c r="R93" s="6"/>
      <c r="S93" s="6"/>
    </row>
    <row r="94" spans="1:19" ht="15.75">
      <c r="A94" s="9"/>
      <c r="B94" s="9"/>
      <c r="C94" s="9"/>
      <c r="D94" s="20"/>
      <c r="E94" s="20"/>
      <c r="F94" s="20"/>
      <c r="G94" s="138"/>
      <c r="H94" s="138"/>
      <c r="I94" s="138"/>
      <c r="J94" s="138"/>
      <c r="K94" s="138"/>
      <c r="L94" s="138"/>
      <c r="M94" s="138"/>
      <c r="N94" s="138"/>
      <c r="O94" s="138"/>
      <c r="P94" s="139"/>
      <c r="Q94" s="11"/>
      <c r="R94" s="11"/>
      <c r="S94" s="11"/>
    </row>
    <row r="95" spans="1:19" ht="15.75">
      <c r="A95" s="140"/>
      <c r="B95" s="141"/>
      <c r="C95" s="141"/>
      <c r="D95" s="20"/>
      <c r="E95" s="20"/>
      <c r="F95" s="20"/>
      <c r="G95" s="138"/>
      <c r="H95" s="138"/>
      <c r="I95" s="138"/>
      <c r="J95" s="138"/>
      <c r="K95" s="138"/>
      <c r="L95" s="138"/>
      <c r="M95" s="138"/>
      <c r="N95" s="138"/>
      <c r="O95" s="138"/>
      <c r="P95" s="139"/>
      <c r="Q95" s="11"/>
      <c r="R95" s="11"/>
      <c r="S95" s="11"/>
    </row>
    <row r="96" spans="1:19" ht="15.75">
      <c r="A96" s="140"/>
      <c r="B96" s="141"/>
      <c r="C96" s="141"/>
      <c r="D96" s="20"/>
      <c r="E96" s="20"/>
      <c r="F96" s="20"/>
      <c r="G96" s="138"/>
      <c r="H96" s="138"/>
      <c r="I96" s="138"/>
      <c r="J96" s="138"/>
      <c r="K96" s="138"/>
      <c r="L96" s="138"/>
      <c r="M96" s="138"/>
      <c r="N96" s="138"/>
      <c r="O96" s="138"/>
      <c r="P96" s="139"/>
      <c r="Q96" s="11"/>
      <c r="R96" s="11"/>
      <c r="S96" s="11"/>
    </row>
    <row r="97" spans="1:19" ht="15.75">
      <c r="A97" s="140"/>
      <c r="B97" s="141"/>
      <c r="C97" s="141"/>
      <c r="D97" s="20"/>
      <c r="E97" s="20"/>
      <c r="F97" s="20"/>
      <c r="G97" s="138"/>
      <c r="H97" s="138"/>
      <c r="I97" s="138"/>
      <c r="J97" s="138"/>
      <c r="K97" s="138"/>
      <c r="L97" s="138"/>
      <c r="M97" s="138"/>
      <c r="N97" s="138"/>
      <c r="O97" s="138"/>
      <c r="P97" s="139"/>
      <c r="Q97" s="11"/>
      <c r="R97" s="11"/>
      <c r="S97" s="11"/>
    </row>
    <row r="98" spans="1:19" ht="15.75">
      <c r="A98" s="140"/>
      <c r="B98" s="141"/>
      <c r="C98" s="141"/>
      <c r="D98" s="20"/>
      <c r="E98" s="20"/>
      <c r="F98" s="20"/>
      <c r="G98" s="138"/>
      <c r="H98" s="138"/>
      <c r="I98" s="138"/>
      <c r="J98" s="138"/>
      <c r="K98" s="138"/>
      <c r="L98" s="138"/>
      <c r="M98" s="138"/>
      <c r="N98" s="138"/>
      <c r="O98" s="138"/>
      <c r="P98" s="139"/>
      <c r="Q98" s="11"/>
      <c r="R98" s="11"/>
      <c r="S98" s="11"/>
    </row>
    <row r="99" spans="1:19" ht="23.25" customHeight="1">
      <c r="A99" s="142"/>
      <c r="B99" s="143"/>
      <c r="C99" s="143"/>
      <c r="D99" s="144" t="s">
        <v>0</v>
      </c>
      <c r="E99" s="144"/>
      <c r="F99" s="144"/>
      <c r="G99" s="103" t="s">
        <v>30</v>
      </c>
      <c r="H99" s="103"/>
      <c r="I99" s="103"/>
      <c r="J99" s="103" t="s">
        <v>2</v>
      </c>
      <c r="K99" s="103"/>
      <c r="L99" s="103"/>
      <c r="M99" s="103" t="s">
        <v>3</v>
      </c>
      <c r="N99" s="103"/>
      <c r="O99" s="103"/>
      <c r="P99" s="4" t="s">
        <v>4</v>
      </c>
      <c r="Q99" s="4"/>
      <c r="R99" s="4"/>
      <c r="S99" s="5" t="s">
        <v>5</v>
      </c>
    </row>
    <row r="100" spans="1:19" ht="23.25">
      <c r="A100" s="145" t="s">
        <v>6</v>
      </c>
      <c r="B100" s="145" t="s">
        <v>7</v>
      </c>
      <c r="C100" s="145"/>
      <c r="D100" s="146" t="s">
        <v>8</v>
      </c>
      <c r="E100" s="146" t="s">
        <v>9</v>
      </c>
      <c r="F100" s="146" t="s">
        <v>10</v>
      </c>
      <c r="G100" s="120" t="s">
        <v>8</v>
      </c>
      <c r="H100" s="120" t="s">
        <v>9</v>
      </c>
      <c r="I100" s="120" t="s">
        <v>10</v>
      </c>
      <c r="J100" s="120" t="s">
        <v>8</v>
      </c>
      <c r="K100" s="120" t="s">
        <v>9</v>
      </c>
      <c r="L100" s="120" t="s">
        <v>10</v>
      </c>
      <c r="M100" s="120" t="s">
        <v>8</v>
      </c>
      <c r="N100" s="120" t="s">
        <v>9</v>
      </c>
      <c r="O100" s="120" t="s">
        <v>10</v>
      </c>
      <c r="P100" s="92" t="s">
        <v>11</v>
      </c>
      <c r="Q100" s="92" t="s">
        <v>12</v>
      </c>
      <c r="R100" s="10" t="s">
        <v>10</v>
      </c>
      <c r="S100" s="128"/>
    </row>
    <row r="101" spans="1:19" ht="48.75">
      <c r="A101" s="145"/>
      <c r="B101" s="145"/>
      <c r="C101" s="145" t="s">
        <v>13</v>
      </c>
      <c r="D101" s="146"/>
      <c r="E101" s="146"/>
      <c r="F101" s="147" t="s">
        <v>62</v>
      </c>
      <c r="G101" s="120"/>
      <c r="H101" s="120"/>
      <c r="I101" s="148" t="s">
        <v>62</v>
      </c>
      <c r="J101" s="120"/>
      <c r="K101" s="120"/>
      <c r="L101" s="148" t="s">
        <v>62</v>
      </c>
      <c r="M101" s="120"/>
      <c r="N101" s="120"/>
      <c r="O101" s="148" t="s">
        <v>62</v>
      </c>
      <c r="P101" s="92" t="s">
        <v>15</v>
      </c>
      <c r="Q101" s="93"/>
      <c r="R101" s="13" t="s">
        <v>48</v>
      </c>
      <c r="S101" s="130"/>
    </row>
    <row r="102" spans="1:19" ht="23.25">
      <c r="A102" s="128" t="s">
        <v>17</v>
      </c>
      <c r="B102" s="149" t="s">
        <v>63</v>
      </c>
      <c r="C102" s="149"/>
      <c r="D102" s="150"/>
      <c r="E102" s="150"/>
      <c r="F102" s="150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</row>
    <row r="103" spans="1:19" ht="23.25">
      <c r="A103" s="131">
        <v>1</v>
      </c>
      <c r="B103" s="56" t="s">
        <v>64</v>
      </c>
      <c r="C103" s="132">
        <v>6</v>
      </c>
      <c r="D103" s="21">
        <f>'[1]2009-10'!C703</f>
        <v>281441</v>
      </c>
      <c r="E103" s="21">
        <f>'[1]2009-10'!D703</f>
        <v>131872</v>
      </c>
      <c r="F103" s="22">
        <f>'[1]2009-10'!E703</f>
        <v>-149569</v>
      </c>
      <c r="G103" s="24">
        <f>'[1]2010-11'!C2124</f>
        <v>191561</v>
      </c>
      <c r="H103" s="24">
        <f>'[1]2010-11'!D2124</f>
        <v>27143</v>
      </c>
      <c r="I103" s="24">
        <f>'[1]2010-11'!E2124</f>
        <v>-164418</v>
      </c>
      <c r="J103" s="23">
        <f>'[1]2011-12 '!C2123</f>
        <v>91587</v>
      </c>
      <c r="K103" s="23">
        <f>'[1]2011-12 '!D2123</f>
        <v>34274</v>
      </c>
      <c r="L103" s="23">
        <f>'[1]2011-12 '!E2123</f>
        <v>-57313</v>
      </c>
      <c r="M103" s="23">
        <f>'[1]2012-13'!D2121</f>
        <v>145265</v>
      </c>
      <c r="N103" s="23">
        <f>'[1]2012-13'!E2121</f>
        <v>42203</v>
      </c>
      <c r="O103" s="23">
        <f>'[1]2012-13'!F2121</f>
        <v>-103062</v>
      </c>
      <c r="P103" s="22">
        <f t="shared" ref="P103:R109" si="33">M103+J103+G103+D103</f>
        <v>709854</v>
      </c>
      <c r="Q103" s="22">
        <f t="shared" si="33"/>
        <v>235492</v>
      </c>
      <c r="R103" s="22">
        <f t="shared" si="33"/>
        <v>-474362</v>
      </c>
      <c r="S103" s="22">
        <f t="shared" ref="S103:S109" si="34">Q103*100/P103</f>
        <v>33.174709165546716</v>
      </c>
    </row>
    <row r="104" spans="1:19" ht="23.25">
      <c r="A104" s="131">
        <v>2</v>
      </c>
      <c r="B104" s="56" t="s">
        <v>65</v>
      </c>
      <c r="C104" s="132">
        <v>7</v>
      </c>
      <c r="D104" s="21">
        <f>'[1]2009-10'!C702</f>
        <v>426501</v>
      </c>
      <c r="E104" s="21">
        <f>'[1]2009-10'!D702</f>
        <v>270941</v>
      </c>
      <c r="F104" s="22">
        <f>'[1]2009-10'!E702</f>
        <v>-155560</v>
      </c>
      <c r="G104" s="21">
        <f>'[1]2010-11'!C2123</f>
        <v>315745</v>
      </c>
      <c r="H104" s="21">
        <f>'[1]2010-11'!D2123</f>
        <v>116505</v>
      </c>
      <c r="I104" s="21">
        <f>'[1]2010-11'!E2123</f>
        <v>-199240</v>
      </c>
      <c r="J104" s="23">
        <f>'[1]2011-12 '!C2122</f>
        <v>132004</v>
      </c>
      <c r="K104" s="23">
        <f>'[1]2011-12 '!D2122</f>
        <v>97304</v>
      </c>
      <c r="L104" s="23">
        <f>'[1]2011-12 '!E2122</f>
        <v>-34700</v>
      </c>
      <c r="M104" s="23">
        <f>'[1]2012-13'!D2120</f>
        <v>100163</v>
      </c>
      <c r="N104" s="23">
        <f>'[1]2012-13'!E2120</f>
        <v>108712</v>
      </c>
      <c r="O104" s="23">
        <f>'[1]2012-13'!F2120</f>
        <v>8549</v>
      </c>
      <c r="P104" s="22">
        <f t="shared" si="33"/>
        <v>974413</v>
      </c>
      <c r="Q104" s="22">
        <f t="shared" si="33"/>
        <v>593462</v>
      </c>
      <c r="R104" s="22">
        <f t="shared" si="33"/>
        <v>-380951</v>
      </c>
      <c r="S104" s="22">
        <f t="shared" si="34"/>
        <v>60.904565107403123</v>
      </c>
    </row>
    <row r="105" spans="1:19" ht="23.25">
      <c r="A105" s="131">
        <v>3</v>
      </c>
      <c r="B105" s="56" t="s">
        <v>66</v>
      </c>
      <c r="C105" s="132">
        <v>2</v>
      </c>
      <c r="D105" s="21">
        <f>'[1]2009-10'!C704</f>
        <v>79681</v>
      </c>
      <c r="E105" s="21">
        <f>'[1]2009-10'!D704</f>
        <v>64747</v>
      </c>
      <c r="F105" s="22">
        <f>'[1]2009-10'!E704</f>
        <v>-14934</v>
      </c>
      <c r="G105" s="24">
        <f>'[1]2010-11'!C2125</f>
        <v>64393</v>
      </c>
      <c r="H105" s="24">
        <f>'[1]2010-11'!D2125</f>
        <v>7948</v>
      </c>
      <c r="I105" s="24">
        <f>'[1]2010-11'!E2125</f>
        <v>-56445</v>
      </c>
      <c r="J105" s="23">
        <f>'[1]2011-12 '!C2124</f>
        <v>40771</v>
      </c>
      <c r="K105" s="23">
        <f>'[1]2011-12 '!D2124</f>
        <v>17223</v>
      </c>
      <c r="L105" s="23">
        <f>'[1]2011-12 '!E2124</f>
        <v>-23548</v>
      </c>
      <c r="M105" s="23">
        <f>'[1]2012-13'!D2122</f>
        <v>45191</v>
      </c>
      <c r="N105" s="23">
        <f>'[1]2012-13'!E2122</f>
        <v>7707</v>
      </c>
      <c r="O105" s="23">
        <f>'[1]2012-13'!F2122</f>
        <v>-37484</v>
      </c>
      <c r="P105" s="22">
        <f t="shared" si="33"/>
        <v>230036</v>
      </c>
      <c r="Q105" s="22">
        <f t="shared" si="33"/>
        <v>97625</v>
      </c>
      <c r="R105" s="22">
        <f t="shared" si="33"/>
        <v>-132411</v>
      </c>
      <c r="S105" s="22">
        <f t="shared" si="34"/>
        <v>42.439009546331881</v>
      </c>
    </row>
    <row r="106" spans="1:19" ht="23.25">
      <c r="A106" s="56" t="s">
        <v>15</v>
      </c>
      <c r="B106" s="55" t="s">
        <v>27</v>
      </c>
      <c r="C106" s="135">
        <f>SUM(C101:C105)</f>
        <v>15</v>
      </c>
      <c r="D106" s="22">
        <f t="shared" ref="D106:F106" si="35">SUM(D103:D105)</f>
        <v>787623</v>
      </c>
      <c r="E106" s="22">
        <f t="shared" si="35"/>
        <v>467560</v>
      </c>
      <c r="F106" s="22">
        <f t="shared" si="35"/>
        <v>-320063</v>
      </c>
      <c r="G106" s="167">
        <f t="shared" ref="G106:L106" si="36">SUM(G103:G105)</f>
        <v>571699</v>
      </c>
      <c r="H106" s="167">
        <f t="shared" si="36"/>
        <v>151596</v>
      </c>
      <c r="I106" s="167">
        <f t="shared" si="36"/>
        <v>-420103</v>
      </c>
      <c r="J106" s="23">
        <f t="shared" si="36"/>
        <v>264362</v>
      </c>
      <c r="K106" s="23">
        <f t="shared" si="36"/>
        <v>148801</v>
      </c>
      <c r="L106" s="23">
        <f t="shared" si="36"/>
        <v>-115561</v>
      </c>
      <c r="M106" s="23">
        <f t="shared" ref="M106:O106" si="37">M105+M104+M103</f>
        <v>290619</v>
      </c>
      <c r="N106" s="23">
        <f t="shared" si="37"/>
        <v>158622</v>
      </c>
      <c r="O106" s="23">
        <f t="shared" si="37"/>
        <v>-131997</v>
      </c>
      <c r="P106" s="22">
        <f t="shared" si="33"/>
        <v>1914303</v>
      </c>
      <c r="Q106" s="22">
        <f t="shared" si="33"/>
        <v>926579</v>
      </c>
      <c r="R106" s="22">
        <f t="shared" si="33"/>
        <v>-987724</v>
      </c>
      <c r="S106" s="22">
        <f t="shared" si="34"/>
        <v>48.402943525659211</v>
      </c>
    </row>
    <row r="107" spans="1:19" ht="23.25">
      <c r="A107" s="56" t="s">
        <v>38</v>
      </c>
      <c r="B107" s="56"/>
      <c r="C107" s="132"/>
      <c r="D107" s="21"/>
      <c r="E107" s="21"/>
      <c r="F107" s="21"/>
      <c r="G107" s="67"/>
      <c r="H107" s="67"/>
      <c r="I107" s="67"/>
      <c r="J107" s="151"/>
      <c r="K107" s="151"/>
      <c r="L107" s="151"/>
      <c r="M107" s="151"/>
      <c r="N107" s="151"/>
      <c r="O107" s="151"/>
      <c r="P107" s="22"/>
      <c r="Q107" s="22"/>
      <c r="R107" s="22"/>
      <c r="S107" s="22"/>
    </row>
    <row r="108" spans="1:19" ht="23.25">
      <c r="A108" s="131">
        <v>1</v>
      </c>
      <c r="B108" s="56" t="s">
        <v>66</v>
      </c>
      <c r="C108" s="132">
        <v>1</v>
      </c>
      <c r="D108" s="21">
        <f>'[1]2009-10'!C1134</f>
        <v>13999</v>
      </c>
      <c r="E108" s="21">
        <f>'[1]2009-10'!D1134</f>
        <v>0</v>
      </c>
      <c r="F108" s="21">
        <f>'[1]2009-10'!E1134</f>
        <v>-13999</v>
      </c>
      <c r="G108" s="24">
        <f>'[1]2010-11'!C3082</f>
        <v>14119</v>
      </c>
      <c r="H108" s="24">
        <f>'[1]2010-11'!D3082</f>
        <v>0</v>
      </c>
      <c r="I108" s="24">
        <f>'[1]2010-11'!E3082</f>
        <v>-14119</v>
      </c>
      <c r="J108" s="23">
        <f>'[1]2011-12 '!C3081</f>
        <v>19071</v>
      </c>
      <c r="K108" s="23">
        <f>'[1]2011-12 '!D3081</f>
        <v>0</v>
      </c>
      <c r="L108" s="23">
        <f>'[1]2011-12 '!E3081</f>
        <v>-19071</v>
      </c>
      <c r="M108" s="23">
        <f>'[1]2012-13'!D3080</f>
        <v>19070.5</v>
      </c>
      <c r="N108" s="23">
        <f>'[1]2012-13'!E3080</f>
        <v>11230</v>
      </c>
      <c r="O108" s="23">
        <f>'[1]2012-13'!F3080</f>
        <v>-7840.5</v>
      </c>
      <c r="P108" s="22">
        <f t="shared" si="33"/>
        <v>66259.5</v>
      </c>
      <c r="Q108" s="22">
        <f t="shared" si="33"/>
        <v>11230</v>
      </c>
      <c r="R108" s="22">
        <f t="shared" si="33"/>
        <v>-55029.5</v>
      </c>
      <c r="S108" s="22">
        <f t="shared" si="34"/>
        <v>16.948513043412643</v>
      </c>
    </row>
    <row r="109" spans="1:19" ht="23.25">
      <c r="A109" s="131"/>
      <c r="B109" s="55" t="s">
        <v>27</v>
      </c>
      <c r="C109" s="135">
        <f>SUM(C108:C108)</f>
        <v>1</v>
      </c>
      <c r="D109" s="22">
        <f>SUM(D108)</f>
        <v>13999</v>
      </c>
      <c r="E109" s="22">
        <f>SUM(E108)</f>
        <v>0</v>
      </c>
      <c r="F109" s="22">
        <f>SUM(F108)</f>
        <v>-13999</v>
      </c>
      <c r="G109" s="167">
        <f t="shared" ref="G109:O109" si="38">G108</f>
        <v>14119</v>
      </c>
      <c r="H109" s="167">
        <f t="shared" si="38"/>
        <v>0</v>
      </c>
      <c r="I109" s="167">
        <f t="shared" si="38"/>
        <v>-14119</v>
      </c>
      <c r="J109" s="23">
        <f t="shared" si="38"/>
        <v>19071</v>
      </c>
      <c r="K109" s="23">
        <f t="shared" si="38"/>
        <v>0</v>
      </c>
      <c r="L109" s="23">
        <f t="shared" si="38"/>
        <v>-19071</v>
      </c>
      <c r="M109" s="23">
        <f t="shared" si="38"/>
        <v>19070.5</v>
      </c>
      <c r="N109" s="23">
        <f t="shared" si="38"/>
        <v>11230</v>
      </c>
      <c r="O109" s="23">
        <f t="shared" si="38"/>
        <v>-7840.5</v>
      </c>
      <c r="P109" s="22">
        <f t="shared" si="33"/>
        <v>66259.5</v>
      </c>
      <c r="Q109" s="22">
        <f t="shared" si="33"/>
        <v>11230</v>
      </c>
      <c r="R109" s="22">
        <f t="shared" si="33"/>
        <v>-55029.5</v>
      </c>
      <c r="S109" s="22">
        <f t="shared" si="34"/>
        <v>16.948513043412643</v>
      </c>
    </row>
    <row r="110" spans="1:19" ht="23.25">
      <c r="A110" s="131"/>
      <c r="B110" s="55"/>
      <c r="C110" s="135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104" t="s">
        <v>28</v>
      </c>
      <c r="Q110" s="104"/>
      <c r="R110" s="104"/>
      <c r="S110" s="104"/>
    </row>
    <row r="111" spans="1:19" ht="23.25">
      <c r="A111" s="131"/>
      <c r="B111" s="55"/>
      <c r="C111" s="135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:19" ht="23.25">
      <c r="A112" s="131"/>
      <c r="B112" s="152"/>
      <c r="C112" s="153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ht="15.75">
      <c r="A113" s="137"/>
      <c r="B113" s="100"/>
      <c r="C113" s="32"/>
      <c r="D113" s="20"/>
      <c r="E113" s="20"/>
      <c r="F113" s="2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5.75">
      <c r="A114" s="137"/>
      <c r="B114" s="100"/>
      <c r="C114" s="32"/>
      <c r="D114" s="20"/>
      <c r="E114" s="20"/>
      <c r="F114" s="2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5.75">
      <c r="A115" s="137"/>
      <c r="B115" s="100"/>
      <c r="C115" s="32"/>
      <c r="D115" s="20"/>
      <c r="E115" s="20"/>
      <c r="F115" s="2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5.75">
      <c r="A116" s="154"/>
      <c r="B116" s="155"/>
      <c r="C116" s="156"/>
      <c r="D116" s="20"/>
      <c r="E116" s="20"/>
      <c r="F116" s="2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23.25" customHeight="1">
      <c r="A117" s="142"/>
      <c r="B117" s="143"/>
      <c r="C117" s="143"/>
      <c r="D117" s="144" t="s">
        <v>0</v>
      </c>
      <c r="E117" s="144"/>
      <c r="F117" s="144"/>
      <c r="G117" s="103" t="s">
        <v>30</v>
      </c>
      <c r="H117" s="103"/>
      <c r="I117" s="103"/>
      <c r="J117" s="103" t="s">
        <v>2</v>
      </c>
      <c r="K117" s="103"/>
      <c r="L117" s="103"/>
      <c r="M117" s="103" t="s">
        <v>3</v>
      </c>
      <c r="N117" s="103"/>
      <c r="O117" s="103"/>
      <c r="P117" s="4" t="s">
        <v>4</v>
      </c>
      <c r="Q117" s="4"/>
      <c r="R117" s="4"/>
      <c r="S117" s="5" t="s">
        <v>5</v>
      </c>
    </row>
    <row r="118" spans="1:19" ht="20.25">
      <c r="A118" s="157" t="s">
        <v>6</v>
      </c>
      <c r="B118" s="157" t="s">
        <v>7</v>
      </c>
      <c r="C118" s="157"/>
      <c r="D118" s="158" t="s">
        <v>8</v>
      </c>
      <c r="E118" s="158" t="s">
        <v>9</v>
      </c>
      <c r="F118" s="158" t="s">
        <v>10</v>
      </c>
      <c r="G118" s="5" t="s">
        <v>8</v>
      </c>
      <c r="H118" s="5" t="s">
        <v>9</v>
      </c>
      <c r="I118" s="5" t="s">
        <v>10</v>
      </c>
      <c r="J118" s="5" t="s">
        <v>8</v>
      </c>
      <c r="K118" s="5" t="s">
        <v>9</v>
      </c>
      <c r="L118" s="5" t="s">
        <v>10</v>
      </c>
      <c r="M118" s="5" t="s">
        <v>8</v>
      </c>
      <c r="N118" s="5" t="s">
        <v>9</v>
      </c>
      <c r="O118" s="5" t="s">
        <v>10</v>
      </c>
      <c r="P118" s="159" t="s">
        <v>11</v>
      </c>
      <c r="Q118" s="159" t="s">
        <v>12</v>
      </c>
      <c r="R118" s="10" t="s">
        <v>10</v>
      </c>
      <c r="S118" s="159"/>
    </row>
    <row r="119" spans="1:19" ht="81.75">
      <c r="A119" s="157"/>
      <c r="B119" s="157"/>
      <c r="C119" s="157" t="s">
        <v>13</v>
      </c>
      <c r="D119" s="158"/>
      <c r="E119" s="158"/>
      <c r="F119" s="161" t="s">
        <v>31</v>
      </c>
      <c r="G119" s="5"/>
      <c r="H119" s="5"/>
      <c r="I119" s="162" t="s">
        <v>31</v>
      </c>
      <c r="J119" s="5"/>
      <c r="K119" s="5"/>
      <c r="L119" s="162" t="s">
        <v>31</v>
      </c>
      <c r="M119" s="5"/>
      <c r="N119" s="5"/>
      <c r="O119" s="162" t="s">
        <v>31</v>
      </c>
      <c r="P119" s="159" t="s">
        <v>15</v>
      </c>
      <c r="Q119" s="160"/>
      <c r="R119" s="13" t="s">
        <v>48</v>
      </c>
      <c r="S119" s="163"/>
    </row>
    <row r="120" spans="1:19" ht="21">
      <c r="A120" s="28" t="s">
        <v>17</v>
      </c>
      <c r="B120" s="164" t="s">
        <v>67</v>
      </c>
      <c r="C120" s="164"/>
      <c r="D120" s="21"/>
      <c r="E120" s="21"/>
      <c r="F120" s="21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</row>
    <row r="121" spans="1:19" ht="21">
      <c r="A121" s="165">
        <v>1</v>
      </c>
      <c r="B121" s="164" t="s">
        <v>68</v>
      </c>
      <c r="C121" s="166">
        <v>11</v>
      </c>
      <c r="D121" s="21">
        <f>'[1]2009-10'!C705</f>
        <v>125187</v>
      </c>
      <c r="E121" s="21">
        <f>'[1]2009-10'!D705</f>
        <v>30280</v>
      </c>
      <c r="F121" s="22">
        <f>'[1]2009-10'!E705</f>
        <v>-94907</v>
      </c>
      <c r="G121" s="24">
        <f>'[1]2010-11'!C2126</f>
        <v>137246</v>
      </c>
      <c r="H121" s="24">
        <f>'[1]2010-11'!D2126</f>
        <v>30136</v>
      </c>
      <c r="I121" s="167">
        <f>'[1]2010-11'!E2126</f>
        <v>-107110</v>
      </c>
      <c r="J121" s="167">
        <f>'[1]2011-12 '!C2125</f>
        <v>170348</v>
      </c>
      <c r="K121" s="167">
        <f>'[1]2011-12 '!D2125</f>
        <v>18328</v>
      </c>
      <c r="L121" s="66">
        <f>'[1]2011-12 '!E2125</f>
        <v>-152020</v>
      </c>
      <c r="M121" s="167">
        <f>'[1]2012-13'!D2123</f>
        <v>184277</v>
      </c>
      <c r="N121" s="167">
        <f>'[1]2012-13'!E2123</f>
        <v>60157</v>
      </c>
      <c r="O121" s="167">
        <f>'[1]2012-13'!F2123</f>
        <v>-124120</v>
      </c>
      <c r="P121" s="26">
        <f t="shared" ref="P121:R126" si="39">M121+J121+G121+D121</f>
        <v>617058</v>
      </c>
      <c r="Q121" s="26">
        <f t="shared" si="39"/>
        <v>138901</v>
      </c>
      <c r="R121" s="26">
        <f t="shared" si="39"/>
        <v>-478157</v>
      </c>
      <c r="S121" s="22">
        <f t="shared" ref="S121:S126" si="40">Q121*100/P121</f>
        <v>22.510201634206187</v>
      </c>
    </row>
    <row r="122" spans="1:19" ht="21">
      <c r="A122" s="165">
        <v>2</v>
      </c>
      <c r="B122" s="28" t="s">
        <v>69</v>
      </c>
      <c r="C122" s="166">
        <v>5</v>
      </c>
      <c r="D122" s="21">
        <f>'[1]2009-10'!C706</f>
        <v>110975</v>
      </c>
      <c r="E122" s="21">
        <f>'[1]2009-10'!D706</f>
        <v>60607</v>
      </c>
      <c r="F122" s="22">
        <f>'[1]2009-10'!E706</f>
        <v>-50368</v>
      </c>
      <c r="G122" s="24">
        <f>'[1]2010-11'!C2127</f>
        <v>59083</v>
      </c>
      <c r="H122" s="24">
        <f>'[1]2010-11'!D2127</f>
        <v>41736</v>
      </c>
      <c r="I122" s="167">
        <f>'[1]2010-11'!E2127</f>
        <v>-17347</v>
      </c>
      <c r="J122" s="167">
        <f>'[1]2011-12 '!C2126</f>
        <v>53311</v>
      </c>
      <c r="K122" s="167">
        <f>'[1]2011-12 '!D2126</f>
        <v>45347</v>
      </c>
      <c r="L122" s="167">
        <f>'[1]2011-12 '!E2126</f>
        <v>-7964</v>
      </c>
      <c r="M122" s="167">
        <f>'[1]2012-13'!D2124</f>
        <v>58796.5</v>
      </c>
      <c r="N122" s="167">
        <f>'[1]2012-13'!E2124</f>
        <v>58797</v>
      </c>
      <c r="O122" s="167">
        <v>0</v>
      </c>
      <c r="P122" s="26">
        <f t="shared" si="39"/>
        <v>282165.5</v>
      </c>
      <c r="Q122" s="26">
        <f t="shared" si="39"/>
        <v>206487</v>
      </c>
      <c r="R122" s="26">
        <f t="shared" si="39"/>
        <v>-75679</v>
      </c>
      <c r="S122" s="22">
        <f t="shared" si="40"/>
        <v>73.179392944920622</v>
      </c>
    </row>
    <row r="123" spans="1:19" ht="21">
      <c r="A123" s="165">
        <v>3</v>
      </c>
      <c r="B123" s="28" t="s">
        <v>70</v>
      </c>
      <c r="C123" s="166">
        <v>7</v>
      </c>
      <c r="D123" s="21">
        <f>'[1]2009-10'!C707</f>
        <v>57646</v>
      </c>
      <c r="E123" s="21">
        <f>'[1]2009-10'!D707</f>
        <v>41261</v>
      </c>
      <c r="F123" s="22">
        <f>'[1]2009-10'!E707</f>
        <v>-16385</v>
      </c>
      <c r="G123" s="24">
        <f>'[1]2010-11'!C2128</f>
        <v>60713</v>
      </c>
      <c r="H123" s="24">
        <f>'[1]2010-11'!D2128</f>
        <v>20000</v>
      </c>
      <c r="I123" s="167">
        <f>'[1]2010-11'!E2128</f>
        <v>-40713</v>
      </c>
      <c r="J123" s="167">
        <f>'[1]2011-12 '!C2127</f>
        <v>82155</v>
      </c>
      <c r="K123" s="167">
        <f>'[1]2011-12 '!D2127</f>
        <v>0</v>
      </c>
      <c r="L123" s="167">
        <f>'[1]2011-12 '!E2127</f>
        <v>-82155</v>
      </c>
      <c r="M123" s="167">
        <f>'[1]2012-13'!D2125</f>
        <v>90224</v>
      </c>
      <c r="N123" s="167">
        <f>'[1]2012-13'!E2125</f>
        <v>28800</v>
      </c>
      <c r="O123" s="167">
        <f>'[1]2012-13'!F2125</f>
        <v>-61424</v>
      </c>
      <c r="P123" s="26">
        <f t="shared" si="39"/>
        <v>290738</v>
      </c>
      <c r="Q123" s="26">
        <f t="shared" si="39"/>
        <v>90061</v>
      </c>
      <c r="R123" s="26">
        <f t="shared" si="39"/>
        <v>-200677</v>
      </c>
      <c r="S123" s="22">
        <f t="shared" si="40"/>
        <v>30.976686913991291</v>
      </c>
    </row>
    <row r="124" spans="1:19" ht="21">
      <c r="A124" s="165">
        <v>4</v>
      </c>
      <c r="B124" s="28" t="s">
        <v>71</v>
      </c>
      <c r="C124" s="166">
        <v>8</v>
      </c>
      <c r="D124" s="21">
        <f>'[1]2009-10'!C708</f>
        <v>288268</v>
      </c>
      <c r="E124" s="21">
        <f>'[1]2009-10'!D708</f>
        <v>208551</v>
      </c>
      <c r="F124" s="22">
        <f>'[1]2009-10'!E708</f>
        <v>-79717</v>
      </c>
      <c r="G124" s="24">
        <f>'[1]2010-11'!C2129</f>
        <v>173330</v>
      </c>
      <c r="H124" s="24">
        <f>'[1]2010-11'!D2129</f>
        <v>125885</v>
      </c>
      <c r="I124" s="167">
        <f>'[1]2010-11'!E2129</f>
        <v>-47445</v>
      </c>
      <c r="J124" s="167">
        <f>'[1]2011-12 '!C2128</f>
        <v>148542</v>
      </c>
      <c r="K124" s="167">
        <f>'[1]2011-12 '!D2128</f>
        <v>56839</v>
      </c>
      <c r="L124" s="167">
        <f>'[1]2011-12 '!E2128</f>
        <v>-91703</v>
      </c>
      <c r="M124" s="167">
        <f>'[1]2012-13'!D2126</f>
        <v>163507.5</v>
      </c>
      <c r="N124" s="167">
        <f>'[1]2012-13'!E2126</f>
        <v>85126</v>
      </c>
      <c r="O124" s="167">
        <f>'[1]2012-13'!F2126</f>
        <v>-78381.5</v>
      </c>
      <c r="P124" s="26">
        <f t="shared" si="39"/>
        <v>773647.5</v>
      </c>
      <c r="Q124" s="26">
        <f t="shared" si="39"/>
        <v>476401</v>
      </c>
      <c r="R124" s="26">
        <f t="shared" si="39"/>
        <v>-297246.5</v>
      </c>
      <c r="S124" s="22">
        <f t="shared" si="40"/>
        <v>61.578561295680529</v>
      </c>
    </row>
    <row r="125" spans="1:19" ht="21">
      <c r="A125" s="165">
        <v>5</v>
      </c>
      <c r="B125" s="28" t="s">
        <v>72</v>
      </c>
      <c r="C125" s="166">
        <v>6</v>
      </c>
      <c r="D125" s="21">
        <f>'[1]2009-10'!C709</f>
        <v>177129</v>
      </c>
      <c r="E125" s="21">
        <f>'[1]2009-10'!D709</f>
        <v>50000</v>
      </c>
      <c r="F125" s="22">
        <f>'[1]2009-10'!E709</f>
        <v>-127129</v>
      </c>
      <c r="G125" s="24">
        <f>'[1]2010-11'!C2130</f>
        <v>125652</v>
      </c>
      <c r="H125" s="24">
        <f>'[1]2010-11'!D2130</f>
        <v>0</v>
      </c>
      <c r="I125" s="167">
        <f>'[1]2010-11'!E2130</f>
        <v>-125652</v>
      </c>
      <c r="J125" s="167">
        <f>'[1]2011-12 '!C2129</f>
        <v>75791</v>
      </c>
      <c r="K125" s="167">
        <f>'[1]2011-12 '!D2129</f>
        <v>0</v>
      </c>
      <c r="L125" s="167">
        <f>'[1]2011-12 '!E2129</f>
        <v>-75791</v>
      </c>
      <c r="M125" s="167">
        <f>'[1]2012-13'!D2127</f>
        <v>83566.5</v>
      </c>
      <c r="N125" s="167">
        <f>'[1]2012-13'!E2127</f>
        <v>60000</v>
      </c>
      <c r="O125" s="167">
        <f>'[1]2012-13'!F2127</f>
        <v>-23566.5</v>
      </c>
      <c r="P125" s="26">
        <f t="shared" si="39"/>
        <v>462138.5</v>
      </c>
      <c r="Q125" s="26">
        <f t="shared" si="39"/>
        <v>110000</v>
      </c>
      <c r="R125" s="26">
        <f t="shared" si="39"/>
        <v>-352138.5</v>
      </c>
      <c r="S125" s="22">
        <f t="shared" si="40"/>
        <v>23.802388245082373</v>
      </c>
    </row>
    <row r="126" spans="1:19" ht="21">
      <c r="A126" s="165"/>
      <c r="B126" s="164" t="s">
        <v>27</v>
      </c>
      <c r="C126" s="168">
        <f>SUM(C121:C125)</f>
        <v>37</v>
      </c>
      <c r="D126" s="22">
        <f t="shared" ref="D126:L126" si="41">SUM(D121:D125)</f>
        <v>759205</v>
      </c>
      <c r="E126" s="22">
        <f t="shared" si="41"/>
        <v>390699</v>
      </c>
      <c r="F126" s="22">
        <f t="shared" si="41"/>
        <v>-368506</v>
      </c>
      <c r="G126" s="24">
        <f t="shared" si="41"/>
        <v>556024</v>
      </c>
      <c r="H126" s="167">
        <f t="shared" si="41"/>
        <v>217757</v>
      </c>
      <c r="I126" s="167">
        <f t="shared" si="41"/>
        <v>-338267</v>
      </c>
      <c r="J126" s="24">
        <f t="shared" si="41"/>
        <v>530147</v>
      </c>
      <c r="K126" s="66">
        <f t="shared" si="41"/>
        <v>120514</v>
      </c>
      <c r="L126" s="66">
        <f t="shared" si="41"/>
        <v>-409633</v>
      </c>
      <c r="M126" s="167">
        <f t="shared" ref="M126:O126" si="42">M125+M124+M123+M122+M121</f>
        <v>580371.5</v>
      </c>
      <c r="N126" s="167">
        <f t="shared" si="42"/>
        <v>292880</v>
      </c>
      <c r="O126" s="167">
        <f t="shared" si="42"/>
        <v>-287492</v>
      </c>
      <c r="P126" s="26">
        <f t="shared" si="39"/>
        <v>2425747.5</v>
      </c>
      <c r="Q126" s="26">
        <f t="shared" si="39"/>
        <v>1021850</v>
      </c>
      <c r="R126" s="26">
        <f t="shared" si="39"/>
        <v>-1403898</v>
      </c>
      <c r="S126" s="22">
        <f t="shared" si="40"/>
        <v>42.12515935809477</v>
      </c>
    </row>
    <row r="127" spans="1:19" ht="18.75">
      <c r="A127" s="137"/>
      <c r="B127" s="31"/>
      <c r="C127" s="31"/>
      <c r="D127" s="20"/>
      <c r="E127" s="20"/>
      <c r="F127" s="20"/>
      <c r="G127" s="11"/>
      <c r="H127" s="11"/>
      <c r="I127" s="11"/>
      <c r="J127" s="11"/>
      <c r="K127" s="11"/>
      <c r="L127" s="11"/>
      <c r="M127" s="11"/>
      <c r="N127" s="11"/>
      <c r="O127" s="11"/>
      <c r="P127" s="169" t="s">
        <v>28</v>
      </c>
      <c r="Q127" s="169"/>
      <c r="R127" s="169"/>
      <c r="S127" s="169"/>
    </row>
    <row r="128" spans="1:19" ht="15.75">
      <c r="A128" s="137"/>
      <c r="B128" s="31"/>
      <c r="C128" s="31"/>
      <c r="D128" s="20"/>
      <c r="E128" s="20"/>
      <c r="F128" s="2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5.75">
      <c r="A129" s="137"/>
      <c r="B129" s="31"/>
      <c r="C129" s="31"/>
      <c r="D129" s="20"/>
      <c r="E129" s="20"/>
      <c r="F129" s="2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5.75">
      <c r="A130" s="137"/>
      <c r="B130" s="31"/>
      <c r="C130" s="31"/>
      <c r="D130" s="20"/>
      <c r="E130" s="20"/>
      <c r="F130" s="2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5.75">
      <c r="A131" s="137"/>
      <c r="B131" s="31"/>
      <c r="C131" s="31"/>
      <c r="D131" s="20"/>
      <c r="E131" s="20"/>
      <c r="F131" s="2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5.75">
      <c r="A132" s="137"/>
      <c r="B132" s="31"/>
      <c r="C132" s="31"/>
      <c r="D132" s="20"/>
      <c r="E132" s="20"/>
      <c r="F132" s="2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5.75">
      <c r="A133" s="137"/>
      <c r="B133" s="31"/>
      <c r="C133" s="31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</row>
    <row r="134" spans="1:19" ht="23.25" customHeight="1">
      <c r="A134" s="126"/>
      <c r="B134" s="127"/>
      <c r="C134" s="127"/>
      <c r="D134" s="102" t="s">
        <v>0</v>
      </c>
      <c r="E134" s="102"/>
      <c r="F134" s="102"/>
      <c r="G134" s="101" t="s">
        <v>30</v>
      </c>
      <c r="H134" s="101"/>
      <c r="I134" s="101"/>
      <c r="J134" s="101" t="s">
        <v>2</v>
      </c>
      <c r="K134" s="101"/>
      <c r="L134" s="101"/>
      <c r="M134" s="101" t="s">
        <v>3</v>
      </c>
      <c r="N134" s="101"/>
      <c r="O134" s="101"/>
      <c r="P134" s="4" t="s">
        <v>4</v>
      </c>
      <c r="Q134" s="4"/>
      <c r="R134" s="4"/>
      <c r="S134" s="5" t="s">
        <v>5</v>
      </c>
    </row>
    <row r="135" spans="1:19" ht="20.25">
      <c r="A135" s="105" t="s">
        <v>6</v>
      </c>
      <c r="B135" s="105" t="s">
        <v>7</v>
      </c>
      <c r="C135" s="105"/>
      <c r="D135" s="107" t="s">
        <v>8</v>
      </c>
      <c r="E135" s="107" t="s">
        <v>9</v>
      </c>
      <c r="F135" s="107" t="s">
        <v>10</v>
      </c>
      <c r="G135" s="106" t="s">
        <v>8</v>
      </c>
      <c r="H135" s="106" t="s">
        <v>9</v>
      </c>
      <c r="I135" s="106" t="s">
        <v>10</v>
      </c>
      <c r="J135" s="106" t="s">
        <v>8</v>
      </c>
      <c r="K135" s="106" t="s">
        <v>9</v>
      </c>
      <c r="L135" s="106" t="s">
        <v>10</v>
      </c>
      <c r="M135" s="106" t="s">
        <v>8</v>
      </c>
      <c r="N135" s="106" t="s">
        <v>9</v>
      </c>
      <c r="O135" s="106" t="s">
        <v>10</v>
      </c>
      <c r="P135" s="89" t="s">
        <v>11</v>
      </c>
      <c r="Q135" s="89" t="s">
        <v>12</v>
      </c>
      <c r="R135" s="1" t="s">
        <v>10</v>
      </c>
      <c r="S135" s="159"/>
    </row>
    <row r="136" spans="1:19" ht="75.75">
      <c r="A136" s="105"/>
      <c r="B136" s="105"/>
      <c r="C136" s="105" t="s">
        <v>13</v>
      </c>
      <c r="D136" s="107"/>
      <c r="E136" s="107"/>
      <c r="F136" s="108" t="s">
        <v>14</v>
      </c>
      <c r="G136" s="106"/>
      <c r="H136" s="106"/>
      <c r="I136" s="109" t="s">
        <v>14</v>
      </c>
      <c r="J136" s="106"/>
      <c r="K136" s="106"/>
      <c r="L136" s="109" t="s">
        <v>14</v>
      </c>
      <c r="M136" s="106"/>
      <c r="N136" s="106"/>
      <c r="O136" s="109" t="s">
        <v>14</v>
      </c>
      <c r="P136" s="89" t="s">
        <v>15</v>
      </c>
      <c r="Q136" s="97"/>
      <c r="R136" s="171" t="s">
        <v>48</v>
      </c>
      <c r="S136" s="163"/>
    </row>
    <row r="137" spans="1:19" ht="21">
      <c r="A137" s="28" t="s">
        <v>17</v>
      </c>
      <c r="B137" s="164" t="s">
        <v>73</v>
      </c>
      <c r="C137" s="164"/>
      <c r="D137" s="21"/>
      <c r="E137" s="21"/>
      <c r="F137" s="21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</row>
    <row r="138" spans="1:19" ht="21">
      <c r="A138" s="165">
        <v>1</v>
      </c>
      <c r="B138" s="164" t="s">
        <v>74</v>
      </c>
      <c r="C138" s="166">
        <v>9</v>
      </c>
      <c r="D138" s="21">
        <f>'[1]2009-10'!C710</f>
        <v>189725</v>
      </c>
      <c r="E138" s="21">
        <f>'[1]2009-10'!D710</f>
        <v>189725</v>
      </c>
      <c r="F138" s="22">
        <f>'[1]2009-10'!E710</f>
        <v>0</v>
      </c>
      <c r="G138" s="24">
        <f>'[1]2010-11'!C2131</f>
        <v>159305</v>
      </c>
      <c r="H138" s="24">
        <f>'[1]2010-11'!D2131</f>
        <v>151674</v>
      </c>
      <c r="I138" s="167">
        <f>'[1]2010-11'!E2131</f>
        <v>-7631</v>
      </c>
      <c r="J138" s="23">
        <f>'[1]2011-12 '!C2130</f>
        <v>172744</v>
      </c>
      <c r="K138" s="134">
        <f>'[1]2011-12 '!D2130</f>
        <v>110000</v>
      </c>
      <c r="L138" s="134">
        <f>'[1]2011-12 '!E2130</f>
        <v>-62744</v>
      </c>
      <c r="M138" s="134">
        <f>'[1]2012-13'!D2128</f>
        <v>182754</v>
      </c>
      <c r="N138" s="23">
        <f>'[1]2012-13'!E2128</f>
        <v>97274</v>
      </c>
      <c r="O138" s="23">
        <f>'[1]2012-13'!F2128</f>
        <v>-85480</v>
      </c>
      <c r="P138" s="26">
        <f t="shared" ref="P138:R145" si="43">M138+J138+G138+D138</f>
        <v>704528</v>
      </c>
      <c r="Q138" s="26">
        <f t="shared" si="43"/>
        <v>548673</v>
      </c>
      <c r="R138" s="26">
        <f t="shared" si="43"/>
        <v>-155855</v>
      </c>
      <c r="S138" s="22">
        <f t="shared" ref="S138:S145" si="44">Q138*100/P138</f>
        <v>77.878097108986438</v>
      </c>
    </row>
    <row r="139" spans="1:19" ht="21">
      <c r="A139" s="165">
        <v>2</v>
      </c>
      <c r="B139" s="28" t="s">
        <v>75</v>
      </c>
      <c r="C139" s="166">
        <v>8</v>
      </c>
      <c r="D139" s="21">
        <f>'[1]2009-10'!C711</f>
        <v>433312</v>
      </c>
      <c r="E139" s="21">
        <f>'[1]2009-10'!D711</f>
        <v>306386</v>
      </c>
      <c r="F139" s="22">
        <f>'[1]2009-10'!E711</f>
        <v>-126926</v>
      </c>
      <c r="G139" s="24">
        <f>'[1]2010-11'!C2132</f>
        <v>315331</v>
      </c>
      <c r="H139" s="24">
        <f>'[1]2010-11'!D2132</f>
        <v>155725</v>
      </c>
      <c r="I139" s="167">
        <f>'[1]2010-11'!E2132</f>
        <v>-159606</v>
      </c>
      <c r="J139" s="23">
        <f>'[1]2011-12 '!C2131</f>
        <v>230982</v>
      </c>
      <c r="K139" s="134">
        <f>'[1]2011-12 '!D2131</f>
        <v>100000</v>
      </c>
      <c r="L139" s="134">
        <f>'[1]2011-12 '!E2131</f>
        <v>-130982</v>
      </c>
      <c r="M139" s="134">
        <f>'[1]2012-13'!D2129</f>
        <v>254149.5</v>
      </c>
      <c r="N139" s="23">
        <f>'[1]2012-13'!E2129</f>
        <v>128600</v>
      </c>
      <c r="O139" s="23">
        <f>'[1]2012-13'!F2129</f>
        <v>-125549.5</v>
      </c>
      <c r="P139" s="26">
        <f t="shared" si="43"/>
        <v>1233774.5</v>
      </c>
      <c r="Q139" s="26">
        <f t="shared" si="43"/>
        <v>690711</v>
      </c>
      <c r="R139" s="26">
        <f t="shared" si="43"/>
        <v>-543063.5</v>
      </c>
      <c r="S139" s="22">
        <f t="shared" si="44"/>
        <v>55.983569120613211</v>
      </c>
    </row>
    <row r="140" spans="1:19" ht="21">
      <c r="A140" s="165">
        <v>3</v>
      </c>
      <c r="B140" s="28" t="s">
        <v>76</v>
      </c>
      <c r="C140" s="166">
        <v>7</v>
      </c>
      <c r="D140" s="21">
        <f>'[1]2009-10'!C712</f>
        <v>129452</v>
      </c>
      <c r="E140" s="21">
        <f>'[1]2009-10'!D712</f>
        <v>129452</v>
      </c>
      <c r="F140" s="22">
        <f>'[1]2009-10'!E712</f>
        <v>0</v>
      </c>
      <c r="G140" s="24">
        <f>'[1]2010-11'!C2133</f>
        <v>218367</v>
      </c>
      <c r="H140" s="24">
        <f>'[1]2010-11'!D2133</f>
        <v>0</v>
      </c>
      <c r="I140" s="167">
        <f>'[1]2010-11'!E2133</f>
        <v>-218367</v>
      </c>
      <c r="J140" s="23">
        <f>'[1]2011-12 '!C2132</f>
        <v>246636</v>
      </c>
      <c r="K140" s="134">
        <f>'[1]2011-12 '!D2132</f>
        <v>58885</v>
      </c>
      <c r="L140" s="134">
        <f>'[1]2011-12 '!E2132</f>
        <v>-187751</v>
      </c>
      <c r="M140" s="134">
        <f>'[1]2012-13'!D2130</f>
        <v>271347.5</v>
      </c>
      <c r="N140" s="23">
        <f>'[1]2012-13'!E2130</f>
        <v>0</v>
      </c>
      <c r="O140" s="23">
        <f>'[1]2012-13'!F2130</f>
        <v>-271347.5</v>
      </c>
      <c r="P140" s="26">
        <f t="shared" si="43"/>
        <v>865802.5</v>
      </c>
      <c r="Q140" s="26">
        <f t="shared" si="43"/>
        <v>188337</v>
      </c>
      <c r="R140" s="26">
        <f t="shared" si="43"/>
        <v>-677465.5</v>
      </c>
      <c r="S140" s="22">
        <f t="shared" si="44"/>
        <v>21.752882441434391</v>
      </c>
    </row>
    <row r="141" spans="1:19" ht="21">
      <c r="A141" s="165">
        <v>4</v>
      </c>
      <c r="B141" s="28" t="s">
        <v>77</v>
      </c>
      <c r="C141" s="166">
        <v>3</v>
      </c>
      <c r="D141" s="21"/>
      <c r="E141" s="21"/>
      <c r="F141" s="22"/>
      <c r="G141" s="24">
        <f>'[1]2010-11'!C2134</f>
        <v>-55750</v>
      </c>
      <c r="H141" s="24">
        <f>'[1]2010-11'!D2134</f>
        <v>-55750</v>
      </c>
      <c r="I141" s="167">
        <f>'[1]2010-11'!E2134</f>
        <v>0</v>
      </c>
      <c r="J141" s="23">
        <f>'[1]2011-12 '!C2133</f>
        <v>77457</v>
      </c>
      <c r="K141" s="134">
        <f>'[1]2011-12 '!D2133</f>
        <v>73589</v>
      </c>
      <c r="L141" s="134">
        <f>'[1]2011-12 '!E2133</f>
        <v>-3868</v>
      </c>
      <c r="M141" s="134">
        <f>'[1]2012-13'!D2131</f>
        <v>85312</v>
      </c>
      <c r="N141" s="23">
        <f>'[1]2012-13'!E2131</f>
        <v>50701</v>
      </c>
      <c r="O141" s="23">
        <f>'[1]2012-13'!F2131</f>
        <v>-34611</v>
      </c>
      <c r="P141" s="26">
        <f t="shared" si="43"/>
        <v>107019</v>
      </c>
      <c r="Q141" s="26">
        <f t="shared" si="43"/>
        <v>68540</v>
      </c>
      <c r="R141" s="26">
        <f t="shared" si="43"/>
        <v>-38479</v>
      </c>
      <c r="S141" s="22">
        <f t="shared" si="44"/>
        <v>64.044702342574681</v>
      </c>
    </row>
    <row r="142" spans="1:19" ht="21">
      <c r="A142" s="165"/>
      <c r="B142" s="164" t="s">
        <v>27</v>
      </c>
      <c r="C142" s="168">
        <f>SUM(C138:C141)</f>
        <v>27</v>
      </c>
      <c r="D142" s="168">
        <f t="shared" ref="D142:F142" si="45">SUM(D138:D140)</f>
        <v>752489</v>
      </c>
      <c r="E142" s="168">
        <f t="shared" si="45"/>
        <v>625563</v>
      </c>
      <c r="F142" s="168">
        <f t="shared" si="45"/>
        <v>-126926</v>
      </c>
      <c r="G142" s="167">
        <f t="shared" ref="G142:L142" si="46">SUM(G138:G141)</f>
        <v>637253</v>
      </c>
      <c r="H142" s="167">
        <f t="shared" si="46"/>
        <v>251649</v>
      </c>
      <c r="I142" s="167">
        <f t="shared" si="46"/>
        <v>-385604</v>
      </c>
      <c r="J142" s="23">
        <f t="shared" si="46"/>
        <v>727819</v>
      </c>
      <c r="K142" s="134">
        <f t="shared" si="46"/>
        <v>342474</v>
      </c>
      <c r="L142" s="134">
        <f t="shared" si="46"/>
        <v>-385345</v>
      </c>
      <c r="M142" s="134">
        <f>M141+M140+M139+M138</f>
        <v>793563</v>
      </c>
      <c r="N142" s="23">
        <f>N141+N140+N139+N138</f>
        <v>276575</v>
      </c>
      <c r="O142" s="23">
        <f>O141+O140+O139+O138</f>
        <v>-516988</v>
      </c>
      <c r="P142" s="26">
        <f t="shared" si="43"/>
        <v>2911124</v>
      </c>
      <c r="Q142" s="26">
        <f t="shared" si="43"/>
        <v>1496261</v>
      </c>
      <c r="R142" s="26">
        <f t="shared" si="43"/>
        <v>-1414863</v>
      </c>
      <c r="S142" s="22">
        <f t="shared" si="44"/>
        <v>51.398051062063999</v>
      </c>
    </row>
    <row r="143" spans="1:19" ht="21">
      <c r="A143" s="28" t="s">
        <v>38</v>
      </c>
      <c r="B143" s="28"/>
      <c r="C143" s="28" t="s">
        <v>13</v>
      </c>
      <c r="D143" s="21"/>
      <c r="E143" s="21"/>
      <c r="F143" s="21"/>
      <c r="G143" s="24"/>
      <c r="H143" s="24"/>
      <c r="I143" s="24"/>
      <c r="J143" s="23"/>
      <c r="K143" s="134"/>
      <c r="L143" s="134"/>
      <c r="M143" s="134"/>
      <c r="N143" s="23"/>
      <c r="O143" s="23"/>
      <c r="P143" s="26"/>
      <c r="Q143" s="26"/>
      <c r="R143" s="26"/>
      <c r="S143" s="22"/>
    </row>
    <row r="144" spans="1:19" ht="21">
      <c r="A144" s="165">
        <v>1</v>
      </c>
      <c r="B144" s="28" t="s">
        <v>76</v>
      </c>
      <c r="C144" s="166">
        <v>1</v>
      </c>
      <c r="D144" s="21">
        <f>'[1]2009-10'!C1136</f>
        <v>26964</v>
      </c>
      <c r="E144" s="21">
        <f>'[1]2009-10'!D1136</f>
        <v>0</v>
      </c>
      <c r="F144" s="21">
        <f>'[1]2009-10'!E1136</f>
        <v>-26964</v>
      </c>
      <c r="G144" s="24">
        <f>'[1]2010-11'!C3084</f>
        <v>15816</v>
      </c>
      <c r="H144" s="24">
        <f>'[1]2010-11'!D3084</f>
        <v>0</v>
      </c>
      <c r="I144" s="167">
        <f>'[1]2010-11'!E3084</f>
        <v>-15816</v>
      </c>
      <c r="J144" s="23">
        <f>'[1]2011-12 '!C3083</f>
        <v>11904</v>
      </c>
      <c r="K144" s="134">
        <f>'[1]2011-12 '!D3083</f>
        <v>0</v>
      </c>
      <c r="L144" s="134">
        <f>'[1]2011-12 '!E3083</f>
        <v>-11904</v>
      </c>
      <c r="M144" s="24">
        <f t="shared" ref="M144:O144" si="47">G144</f>
        <v>15816</v>
      </c>
      <c r="N144" s="24">
        <f t="shared" si="47"/>
        <v>0</v>
      </c>
      <c r="O144" s="167">
        <f t="shared" si="47"/>
        <v>-15816</v>
      </c>
      <c r="P144" s="26">
        <f t="shared" si="43"/>
        <v>70500</v>
      </c>
      <c r="Q144" s="26">
        <f t="shared" si="43"/>
        <v>0</v>
      </c>
      <c r="R144" s="26">
        <f t="shared" si="43"/>
        <v>-70500</v>
      </c>
      <c r="S144" s="22">
        <f t="shared" si="44"/>
        <v>0</v>
      </c>
    </row>
    <row r="145" spans="1:19" ht="21">
      <c r="A145" s="165"/>
      <c r="B145" s="164" t="s">
        <v>27</v>
      </c>
      <c r="C145" s="168">
        <f>C144</f>
        <v>1</v>
      </c>
      <c r="D145" s="168">
        <f t="shared" ref="D145:L145" si="48">D144</f>
        <v>26964</v>
      </c>
      <c r="E145" s="168">
        <f t="shared" si="48"/>
        <v>0</v>
      </c>
      <c r="F145" s="168">
        <f t="shared" si="48"/>
        <v>-26964</v>
      </c>
      <c r="G145" s="167">
        <f t="shared" si="48"/>
        <v>15816</v>
      </c>
      <c r="H145" s="167">
        <f t="shared" si="48"/>
        <v>0</v>
      </c>
      <c r="I145" s="167">
        <f t="shared" si="48"/>
        <v>-15816</v>
      </c>
      <c r="J145" s="23">
        <f t="shared" si="48"/>
        <v>11904</v>
      </c>
      <c r="K145" s="134">
        <f t="shared" si="48"/>
        <v>0</v>
      </c>
      <c r="L145" s="134">
        <f t="shared" si="48"/>
        <v>-11904</v>
      </c>
      <c r="M145" s="24">
        <f t="shared" ref="M145" si="49">G145</f>
        <v>15816</v>
      </c>
      <c r="N145" s="24">
        <f t="shared" ref="N145" si="50">H145</f>
        <v>0</v>
      </c>
      <c r="O145" s="167">
        <f t="shared" ref="O145" si="51">I145</f>
        <v>-15816</v>
      </c>
      <c r="P145" s="26">
        <f t="shared" si="43"/>
        <v>70500</v>
      </c>
      <c r="Q145" s="26">
        <f t="shared" si="43"/>
        <v>0</v>
      </c>
      <c r="R145" s="26">
        <f t="shared" si="43"/>
        <v>-70500</v>
      </c>
      <c r="S145" s="22">
        <f t="shared" si="44"/>
        <v>0</v>
      </c>
    </row>
    <row r="146" spans="1:19" ht="15.75">
      <c r="A146" s="137"/>
      <c r="B146" s="31"/>
      <c r="C146" s="29"/>
      <c r="D146" s="20"/>
      <c r="E146" s="20"/>
      <c r="F146" s="20"/>
      <c r="G146" s="138"/>
      <c r="H146" s="138"/>
      <c r="I146" s="138"/>
      <c r="J146" s="138"/>
      <c r="K146" s="138"/>
      <c r="L146" s="138"/>
      <c r="M146" s="138"/>
      <c r="N146" s="138"/>
      <c r="O146" s="138"/>
      <c r="P146" s="172" t="s">
        <v>28</v>
      </c>
      <c r="Q146" s="172"/>
      <c r="R146" s="172"/>
      <c r="S146" s="172"/>
    </row>
    <row r="147" spans="1:19" ht="15.75">
      <c r="A147" s="137"/>
      <c r="B147" s="31"/>
      <c r="C147" s="29"/>
      <c r="D147" s="20"/>
      <c r="E147" s="20"/>
      <c r="F147" s="20"/>
      <c r="G147" s="138"/>
      <c r="H147" s="138"/>
      <c r="I147" s="138"/>
      <c r="J147" s="138"/>
      <c r="K147" s="138"/>
      <c r="L147" s="138"/>
      <c r="M147" s="138"/>
      <c r="N147" s="138"/>
      <c r="O147" s="138"/>
      <c r="P147" s="139"/>
      <c r="Q147" s="11"/>
      <c r="R147" s="11"/>
      <c r="S147" s="11"/>
    </row>
    <row r="148" spans="1:19" ht="15.75">
      <c r="A148" s="137"/>
      <c r="B148" s="31"/>
      <c r="C148" s="29"/>
      <c r="D148" s="20"/>
      <c r="E148" s="20"/>
      <c r="F148" s="20"/>
      <c r="G148" s="138"/>
      <c r="H148" s="138"/>
      <c r="I148" s="138"/>
      <c r="J148" s="138"/>
      <c r="K148" s="138"/>
      <c r="L148" s="138"/>
      <c r="M148" s="138"/>
      <c r="N148" s="138"/>
      <c r="O148" s="138"/>
      <c r="P148" s="139"/>
      <c r="Q148" s="11"/>
      <c r="R148" s="11"/>
      <c r="S148" s="11"/>
    </row>
    <row r="149" spans="1:19" ht="15.75">
      <c r="A149" s="137"/>
      <c r="B149" s="31"/>
      <c r="C149" s="29"/>
      <c r="D149" s="20"/>
      <c r="E149" s="20"/>
      <c r="F149" s="20"/>
      <c r="G149" s="138"/>
      <c r="H149" s="138"/>
      <c r="I149" s="138"/>
      <c r="J149" s="138"/>
      <c r="K149" s="138"/>
      <c r="L149" s="138"/>
      <c r="M149" s="138"/>
      <c r="N149" s="138"/>
      <c r="O149" s="138"/>
      <c r="P149" s="139"/>
      <c r="Q149" s="11"/>
      <c r="R149" s="11"/>
      <c r="S149" s="11"/>
    </row>
    <row r="150" spans="1:19" ht="15.75">
      <c r="A150" s="137"/>
      <c r="B150" s="31"/>
      <c r="C150" s="29"/>
      <c r="D150" s="20"/>
      <c r="E150" s="20"/>
      <c r="F150" s="20"/>
      <c r="G150" s="138"/>
      <c r="H150" s="138"/>
      <c r="I150" s="138"/>
      <c r="J150" s="138"/>
      <c r="K150" s="138"/>
      <c r="L150" s="138"/>
      <c r="M150" s="138"/>
      <c r="N150" s="138"/>
      <c r="O150" s="138"/>
      <c r="P150" s="139"/>
      <c r="Q150" s="11"/>
      <c r="R150" s="11"/>
      <c r="S150" s="11"/>
    </row>
    <row r="151" spans="1:19" ht="15.75">
      <c r="A151" s="137"/>
      <c r="B151" s="31"/>
      <c r="C151" s="29"/>
      <c r="D151" s="20"/>
      <c r="E151" s="20"/>
      <c r="F151" s="20"/>
      <c r="G151" s="138"/>
      <c r="H151" s="138"/>
      <c r="I151" s="138"/>
      <c r="J151" s="138"/>
      <c r="K151" s="138"/>
      <c r="L151" s="138"/>
      <c r="M151" s="138"/>
      <c r="N151" s="138"/>
      <c r="O151" s="138"/>
      <c r="P151" s="139"/>
      <c r="Q151" s="11"/>
      <c r="R151" s="11"/>
      <c r="S151" s="11"/>
    </row>
    <row r="152" spans="1:19" ht="23.25" customHeight="1">
      <c r="A152" s="101"/>
      <c r="B152" s="101"/>
      <c r="C152" s="101"/>
      <c r="D152" s="102" t="s">
        <v>0</v>
      </c>
      <c r="E152" s="102"/>
      <c r="F152" s="102"/>
      <c r="G152" s="101" t="s">
        <v>30</v>
      </c>
      <c r="H152" s="101"/>
      <c r="I152" s="101"/>
      <c r="J152" s="101" t="s">
        <v>2</v>
      </c>
      <c r="K152" s="101"/>
      <c r="L152" s="101"/>
      <c r="M152" s="101" t="s">
        <v>3</v>
      </c>
      <c r="N152" s="101"/>
      <c r="O152" s="101"/>
      <c r="P152" s="4" t="s">
        <v>4</v>
      </c>
      <c r="Q152" s="4"/>
      <c r="R152" s="4"/>
      <c r="S152" s="56"/>
    </row>
    <row r="153" spans="1:19" ht="20.25">
      <c r="A153" s="7" t="s">
        <v>6</v>
      </c>
      <c r="B153" s="7" t="s">
        <v>7</v>
      </c>
      <c r="C153" s="7"/>
      <c r="D153" s="173" t="s">
        <v>8</v>
      </c>
      <c r="E153" s="173" t="s">
        <v>9</v>
      </c>
      <c r="F153" s="173" t="s">
        <v>10</v>
      </c>
      <c r="G153" s="8" t="s">
        <v>8</v>
      </c>
      <c r="H153" s="8" t="s">
        <v>9</v>
      </c>
      <c r="I153" s="8" t="s">
        <v>10</v>
      </c>
      <c r="J153" s="106" t="s">
        <v>8</v>
      </c>
      <c r="K153" s="106" t="s">
        <v>9</v>
      </c>
      <c r="L153" s="106" t="s">
        <v>10</v>
      </c>
      <c r="M153" s="106" t="s">
        <v>8</v>
      </c>
      <c r="N153" s="106" t="s">
        <v>9</v>
      </c>
      <c r="O153" s="106" t="s">
        <v>10</v>
      </c>
      <c r="P153" s="106" t="s">
        <v>11</v>
      </c>
      <c r="Q153" s="106" t="s">
        <v>12</v>
      </c>
      <c r="R153" s="1" t="s">
        <v>10</v>
      </c>
      <c r="S153" s="5" t="s">
        <v>5</v>
      </c>
    </row>
    <row r="154" spans="1:19" ht="75.75">
      <c r="A154" s="7"/>
      <c r="B154" s="7"/>
      <c r="C154" s="7" t="s">
        <v>13</v>
      </c>
      <c r="D154" s="173"/>
      <c r="E154" s="173"/>
      <c r="F154" s="174" t="s">
        <v>14</v>
      </c>
      <c r="G154" s="8"/>
      <c r="H154" s="8"/>
      <c r="I154" s="12" t="s">
        <v>14</v>
      </c>
      <c r="J154" s="106"/>
      <c r="K154" s="106"/>
      <c r="L154" s="109" t="s">
        <v>14</v>
      </c>
      <c r="M154" s="106"/>
      <c r="N154" s="106"/>
      <c r="O154" s="109" t="s">
        <v>14</v>
      </c>
      <c r="P154" s="106" t="s">
        <v>15</v>
      </c>
      <c r="Q154" s="175"/>
      <c r="R154" s="171" t="s">
        <v>48</v>
      </c>
      <c r="S154" s="163"/>
    </row>
    <row r="155" spans="1:19" ht="19.5">
      <c r="A155" s="61" t="s">
        <v>17</v>
      </c>
      <c r="B155" s="176" t="s">
        <v>78</v>
      </c>
      <c r="C155" s="69"/>
      <c r="D155" s="63"/>
      <c r="E155" s="63"/>
      <c r="F155" s="63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67"/>
    </row>
    <row r="156" spans="1:19" ht="19.5">
      <c r="A156" s="99"/>
      <c r="B156" s="61"/>
      <c r="C156" s="62"/>
      <c r="D156" s="63"/>
      <c r="E156" s="63"/>
      <c r="F156" s="63"/>
      <c r="G156" s="65"/>
      <c r="H156" s="65"/>
      <c r="I156" s="65"/>
      <c r="J156" s="65"/>
      <c r="K156" s="65"/>
      <c r="L156" s="65"/>
      <c r="M156" s="65"/>
      <c r="N156" s="65"/>
      <c r="O156" s="65"/>
      <c r="P156" s="177"/>
      <c r="Q156" s="71"/>
      <c r="R156" s="71"/>
      <c r="S156" s="67"/>
    </row>
    <row r="157" spans="1:19" ht="19.5">
      <c r="A157" s="99">
        <v>1</v>
      </c>
      <c r="B157" s="178" t="s">
        <v>79</v>
      </c>
      <c r="C157" s="62">
        <v>1</v>
      </c>
      <c r="D157" s="63">
        <f>'[1]2009-10'!C713</f>
        <v>62985</v>
      </c>
      <c r="E157" s="63">
        <f>'[1]2009-10'!D713</f>
        <v>0</v>
      </c>
      <c r="F157" s="64">
        <f>'[1]2009-10'!E713</f>
        <v>-62985</v>
      </c>
      <c r="G157" s="65">
        <f>'[1]2010-11'!C2135</f>
        <v>57440</v>
      </c>
      <c r="H157" s="65">
        <f>'[1]2010-11'!D2135</f>
        <v>0</v>
      </c>
      <c r="I157" s="66">
        <f>'[1]2010-11'!E2135</f>
        <v>-57440</v>
      </c>
      <c r="J157" s="63">
        <f>'[1]2011-12 '!C2134</f>
        <v>56399</v>
      </c>
      <c r="K157" s="63">
        <f>'[1]2011-12 '!D2134</f>
        <v>18000</v>
      </c>
      <c r="L157" s="63">
        <f>'[1]2011-12 '!E2134</f>
        <v>-38399</v>
      </c>
      <c r="M157" s="63">
        <f>'[1]2012-13'!D2132</f>
        <v>61884.5</v>
      </c>
      <c r="N157" s="63">
        <f>'[1]2012-13'!E2132</f>
        <v>14286</v>
      </c>
      <c r="O157" s="63">
        <f>'[1]2012-13'!F2132</f>
        <v>-47598.5</v>
      </c>
      <c r="P157" s="26">
        <f t="shared" ref="P157:R160" si="52">M157+J157+G157+D157</f>
        <v>238708.5</v>
      </c>
      <c r="Q157" s="26">
        <f t="shared" si="52"/>
        <v>32286</v>
      </c>
      <c r="R157" s="26">
        <f t="shared" si="52"/>
        <v>-206422.5</v>
      </c>
      <c r="S157" s="22">
        <f t="shared" ref="S157:S160" si="53">Q157*100/P157</f>
        <v>13.525282928760392</v>
      </c>
    </row>
    <row r="158" spans="1:19" ht="19.5">
      <c r="A158" s="99">
        <v>2</v>
      </c>
      <c r="B158" s="61" t="s">
        <v>80</v>
      </c>
      <c r="C158" s="62"/>
      <c r="D158" s="63">
        <f>'[1]2009-10'!C714</f>
        <v>0</v>
      </c>
      <c r="E158" s="63">
        <f>'[1]2009-10'!D714</f>
        <v>25880</v>
      </c>
      <c r="F158" s="64">
        <f>'[1]2009-10'!E714</f>
        <v>25880</v>
      </c>
      <c r="G158" s="65">
        <f>'[1]2010-11'!C2136</f>
        <v>0</v>
      </c>
      <c r="H158" s="65">
        <f>'[1]2010-11'!D2136</f>
        <v>4000</v>
      </c>
      <c r="I158" s="66">
        <f>'[1]2010-11'!E2136</f>
        <v>4000</v>
      </c>
      <c r="J158" s="63">
        <f>'[1]2011-12 '!C2135</f>
        <v>52728</v>
      </c>
      <c r="K158" s="63">
        <v>0</v>
      </c>
      <c r="L158" s="63">
        <f>'[1]2011-12 '!E2135</f>
        <v>15828</v>
      </c>
      <c r="M158" s="63">
        <f>'[1]2012-13'!D2133</f>
        <v>57734</v>
      </c>
      <c r="N158" s="63">
        <f>'[1]2012-13'!E2133</f>
        <v>34693</v>
      </c>
      <c r="O158" s="63">
        <f>'[1]2012-13'!F2133</f>
        <v>-23041</v>
      </c>
      <c r="P158" s="26">
        <f t="shared" si="52"/>
        <v>110462</v>
      </c>
      <c r="Q158" s="26">
        <f t="shared" si="52"/>
        <v>64573</v>
      </c>
      <c r="R158" s="26">
        <f t="shared" si="52"/>
        <v>22667</v>
      </c>
      <c r="S158" s="22">
        <f t="shared" si="53"/>
        <v>58.457207003313357</v>
      </c>
    </row>
    <row r="159" spans="1:19" ht="19.5">
      <c r="A159" s="99">
        <v>3</v>
      </c>
      <c r="B159" s="61" t="s">
        <v>81</v>
      </c>
      <c r="C159" s="62">
        <v>2</v>
      </c>
      <c r="D159" s="63">
        <f>'[1]2009-10'!C715</f>
        <v>84186</v>
      </c>
      <c r="E159" s="63">
        <f>'[1]2009-10'!D715</f>
        <v>65000</v>
      </c>
      <c r="F159" s="64">
        <f>'[1]2009-10'!E715</f>
        <v>-19186</v>
      </c>
      <c r="G159" s="65">
        <f>'[1]2010-11'!C2137</f>
        <v>63312</v>
      </c>
      <c r="H159" s="65">
        <f>'[1]2010-11'!D2137</f>
        <v>20000</v>
      </c>
      <c r="I159" s="66">
        <f>'[1]2010-11'!E2137</f>
        <v>-43312</v>
      </c>
      <c r="J159" s="63">
        <f>'[1]2011-12 '!C2135</f>
        <v>52728</v>
      </c>
      <c r="K159" s="63">
        <f>'[1]2011-12 '!D2135</f>
        <v>68556</v>
      </c>
      <c r="L159" s="63">
        <f>'[1]2011-12 '!E2135</f>
        <v>15828</v>
      </c>
      <c r="M159" s="63">
        <f>'[1]2012-13'!D2133</f>
        <v>57734</v>
      </c>
      <c r="N159" s="63">
        <f>'[1]2012-13'!E2133</f>
        <v>34693</v>
      </c>
      <c r="O159" s="63">
        <f>'[1]2012-13'!F2133</f>
        <v>-23041</v>
      </c>
      <c r="P159" s="26">
        <f t="shared" si="52"/>
        <v>257960</v>
      </c>
      <c r="Q159" s="26">
        <f t="shared" si="52"/>
        <v>188249</v>
      </c>
      <c r="R159" s="26">
        <f t="shared" si="52"/>
        <v>-69711</v>
      </c>
      <c r="S159" s="22">
        <f t="shared" si="53"/>
        <v>72.976042797332923</v>
      </c>
    </row>
    <row r="160" spans="1:19" ht="19.5">
      <c r="A160" s="99"/>
      <c r="B160" s="69" t="s">
        <v>27</v>
      </c>
      <c r="C160" s="70">
        <f>SUM(C157:C159)</f>
        <v>3</v>
      </c>
      <c r="D160" s="70">
        <f t="shared" ref="D160:F160" si="54">SUM(D157:D159)</f>
        <v>147171</v>
      </c>
      <c r="E160" s="70">
        <f t="shared" si="54"/>
        <v>90880</v>
      </c>
      <c r="F160" s="70">
        <f t="shared" si="54"/>
        <v>-56291</v>
      </c>
      <c r="G160" s="66">
        <f t="shared" ref="G160:L160" si="55">SUM(G157:G159)</f>
        <v>120752</v>
      </c>
      <c r="H160" s="66">
        <f t="shared" si="55"/>
        <v>24000</v>
      </c>
      <c r="I160" s="66">
        <f t="shared" si="55"/>
        <v>-96752</v>
      </c>
      <c r="J160" s="66">
        <f t="shared" si="55"/>
        <v>161855</v>
      </c>
      <c r="K160" s="66">
        <f t="shared" si="55"/>
        <v>86556</v>
      </c>
      <c r="L160" s="66">
        <f t="shared" si="55"/>
        <v>-6743</v>
      </c>
      <c r="M160" s="66">
        <f>M159+M157</f>
        <v>119618.5</v>
      </c>
      <c r="N160" s="66">
        <f>N159+N157</f>
        <v>48979</v>
      </c>
      <c r="O160" s="66">
        <f>O159+O157</f>
        <v>-70639.5</v>
      </c>
      <c r="P160" s="26">
        <f t="shared" si="52"/>
        <v>549396.5</v>
      </c>
      <c r="Q160" s="26">
        <f t="shared" si="52"/>
        <v>250415</v>
      </c>
      <c r="R160" s="26">
        <f t="shared" si="52"/>
        <v>-230425.5</v>
      </c>
      <c r="S160" s="22">
        <f t="shared" si="53"/>
        <v>45.580013705948254</v>
      </c>
    </row>
    <row r="161" spans="1:19" ht="19.5">
      <c r="A161" s="71"/>
      <c r="B161" s="71"/>
      <c r="C161" s="71"/>
      <c r="D161" s="71"/>
      <c r="E161" s="71"/>
      <c r="F161" s="71"/>
      <c r="G161" s="71"/>
      <c r="H161" s="71"/>
      <c r="I161" s="71"/>
      <c r="J161" s="63"/>
      <c r="K161" s="63"/>
      <c r="L161" s="63"/>
      <c r="M161" s="63"/>
      <c r="N161" s="63"/>
      <c r="O161" s="63"/>
      <c r="P161" s="26"/>
      <c r="Q161" s="26"/>
      <c r="R161" s="26"/>
      <c r="S161" s="22"/>
    </row>
    <row r="162" spans="1:19" ht="19.5">
      <c r="A162" s="61" t="s">
        <v>38</v>
      </c>
      <c r="B162" s="61"/>
      <c r="C162" s="61" t="s">
        <v>13</v>
      </c>
      <c r="D162" s="71"/>
      <c r="E162" s="71"/>
      <c r="F162" s="71"/>
      <c r="G162" s="65"/>
      <c r="H162" s="65"/>
      <c r="I162" s="65"/>
      <c r="J162" s="65"/>
      <c r="K162" s="65"/>
      <c r="L162" s="65"/>
      <c r="M162" s="65"/>
      <c r="N162" s="65"/>
      <c r="O162" s="65"/>
      <c r="P162" s="26"/>
      <c r="Q162" s="26"/>
      <c r="R162" s="26"/>
      <c r="S162" s="22"/>
    </row>
    <row r="163" spans="1:19" ht="19.5">
      <c r="A163" s="99">
        <v>1</v>
      </c>
      <c r="B163" s="61" t="s">
        <v>79</v>
      </c>
      <c r="C163" s="62">
        <v>4</v>
      </c>
      <c r="D163" s="63">
        <f>'[1]2009-10'!C1138</f>
        <v>129212</v>
      </c>
      <c r="E163" s="63">
        <f>'[1]2009-10'!D1138</f>
        <v>85152</v>
      </c>
      <c r="F163" s="64">
        <f>'[1]2009-10'!E1138</f>
        <v>-44060</v>
      </c>
      <c r="G163" s="65">
        <f>'[1]2010-11'!C3086</f>
        <v>82348</v>
      </c>
      <c r="H163" s="65">
        <f>'[1]2010-11'!D3086</f>
        <v>0</v>
      </c>
      <c r="I163" s="65">
        <f>'[1]2010-11'!E3086</f>
        <v>-82348</v>
      </c>
      <c r="J163" s="66">
        <f>'[1]2011-12 '!C3085</f>
        <v>42608</v>
      </c>
      <c r="K163" s="66">
        <f>'[1]2011-12 '!D3085</f>
        <v>0</v>
      </c>
      <c r="L163" s="66">
        <f>'[1]2011-12 '!E3085</f>
        <v>-42608</v>
      </c>
      <c r="M163" s="66">
        <f>'[1]2012-13'!D3084</f>
        <v>46735</v>
      </c>
      <c r="N163" s="66">
        <f>'[1]2012-13'!E3084</f>
        <v>47218</v>
      </c>
      <c r="O163" s="66">
        <f>'[1]2012-13'!F3084</f>
        <v>483</v>
      </c>
      <c r="P163" s="26">
        <f t="shared" ref="P163:R167" si="56">M163+J163+G163+D163</f>
        <v>300903</v>
      </c>
      <c r="Q163" s="26">
        <f t="shared" si="56"/>
        <v>132370</v>
      </c>
      <c r="R163" s="26">
        <f t="shared" si="56"/>
        <v>-168533</v>
      </c>
      <c r="S163" s="22">
        <f t="shared" ref="S163:S167" si="57">Q163*100/P163</f>
        <v>43.99092066214029</v>
      </c>
    </row>
    <row r="164" spans="1:19" ht="19.5">
      <c r="A164" s="99">
        <v>2</v>
      </c>
      <c r="B164" s="61" t="s">
        <v>80</v>
      </c>
      <c r="C164" s="62">
        <v>4</v>
      </c>
      <c r="D164" s="63">
        <f>'[1]2009-10'!C1139</f>
        <v>88053</v>
      </c>
      <c r="E164" s="63">
        <f>'[1]2009-10'!D1139</f>
        <v>18000</v>
      </c>
      <c r="F164" s="64">
        <f>'[1]2009-10'!E1139</f>
        <v>-70053</v>
      </c>
      <c r="G164" s="65">
        <f>'[1]2010-11'!C3087</f>
        <v>80915</v>
      </c>
      <c r="H164" s="65">
        <f>'[1]2010-11'!D3087</f>
        <v>15000</v>
      </c>
      <c r="I164" s="65">
        <f>'[1]2010-11'!E3087</f>
        <v>-65915</v>
      </c>
      <c r="J164" s="66">
        <f>'[1]2011-12 '!C3086</f>
        <v>91819</v>
      </c>
      <c r="K164" s="66">
        <f>'[1]2011-12 '!D3086</f>
        <v>0</v>
      </c>
      <c r="L164" s="66">
        <f>'[1]2011-12 '!E3086</f>
        <v>-91819</v>
      </c>
      <c r="M164" s="66">
        <f>'[1]2012-13'!D3085</f>
        <v>100953</v>
      </c>
      <c r="N164" s="66">
        <f>'[1]2012-13'!E3085</f>
        <v>40000</v>
      </c>
      <c r="O164" s="66">
        <f>'[1]2012-13'!F3085</f>
        <v>-60953</v>
      </c>
      <c r="P164" s="26">
        <f t="shared" si="56"/>
        <v>361740</v>
      </c>
      <c r="Q164" s="26">
        <f t="shared" si="56"/>
        <v>73000</v>
      </c>
      <c r="R164" s="26">
        <f t="shared" si="56"/>
        <v>-288740</v>
      </c>
      <c r="S164" s="22">
        <f t="shared" si="57"/>
        <v>20.18023995134627</v>
      </c>
    </row>
    <row r="165" spans="1:19" ht="19.5">
      <c r="A165" s="99">
        <v>3</v>
      </c>
      <c r="B165" s="61" t="s">
        <v>81</v>
      </c>
      <c r="C165" s="62">
        <v>1</v>
      </c>
      <c r="D165" s="63">
        <f>'[1]2009-10'!C1140</f>
        <v>28764</v>
      </c>
      <c r="E165" s="63">
        <f>'[1]2009-10'!D1140</f>
        <v>0</v>
      </c>
      <c r="F165" s="64">
        <f>'[1]2009-10'!E1140</f>
        <v>-28764</v>
      </c>
      <c r="G165" s="65">
        <f>'[1]2010-11'!C3088</f>
        <v>15792</v>
      </c>
      <c r="H165" s="65">
        <f>'[1]2010-11'!D3088</f>
        <v>0</v>
      </c>
      <c r="I165" s="65">
        <f>'[1]2010-11'!E3088</f>
        <v>-15792</v>
      </c>
      <c r="J165" s="66">
        <f>'[1]2011-12 '!C3087</f>
        <v>8895</v>
      </c>
      <c r="K165" s="66">
        <f>'[1]2011-12 '!D3087</f>
        <v>48556</v>
      </c>
      <c r="L165" s="66">
        <f>'[1]2011-12 '!E3087</f>
        <v>39661</v>
      </c>
      <c r="M165" s="66">
        <f>'[1]2012-13'!D3086</f>
        <v>9720</v>
      </c>
      <c r="N165" s="66">
        <f>'[1]2012-13'!E3086</f>
        <v>0</v>
      </c>
      <c r="O165" s="66">
        <f>'[1]2012-13'!F3086</f>
        <v>-9720</v>
      </c>
      <c r="P165" s="26">
        <f t="shared" si="56"/>
        <v>63171</v>
      </c>
      <c r="Q165" s="26">
        <f t="shared" si="56"/>
        <v>48556</v>
      </c>
      <c r="R165" s="26">
        <f t="shared" si="56"/>
        <v>-14615</v>
      </c>
      <c r="S165" s="22">
        <f t="shared" si="57"/>
        <v>76.864383973658803</v>
      </c>
    </row>
    <row r="166" spans="1:19" ht="19.5">
      <c r="A166" s="99">
        <v>4</v>
      </c>
      <c r="B166" s="61" t="s">
        <v>82</v>
      </c>
      <c r="C166" s="62">
        <v>7</v>
      </c>
      <c r="D166" s="63">
        <f>'[1]2009-10'!C1141</f>
        <v>107439</v>
      </c>
      <c r="E166" s="63">
        <f>'[1]2009-10'!D1141</f>
        <v>83606</v>
      </c>
      <c r="F166" s="64">
        <f>'[1]2009-10'!E1141</f>
        <v>-23833</v>
      </c>
      <c r="G166" s="65">
        <f>'[1]2010-11'!C3089</f>
        <v>68504</v>
      </c>
      <c r="H166" s="65">
        <f>'[1]2010-11'!D3089</f>
        <v>40700</v>
      </c>
      <c r="I166" s="66">
        <f>'[1]2010-11'!E3089</f>
        <v>-27804</v>
      </c>
      <c r="J166" s="66">
        <f>'[1]2011-12 '!C3088</f>
        <v>61408</v>
      </c>
      <c r="K166" s="66">
        <f>'[1]2011-12 '!D3088</f>
        <v>41878</v>
      </c>
      <c r="L166" s="66">
        <f>'[1]2011-12 '!E3088</f>
        <v>-19530</v>
      </c>
      <c r="M166" s="66">
        <f>'[1]2012-13'!D3087</f>
        <v>67479.5</v>
      </c>
      <c r="N166" s="66">
        <f>'[1]2012-13'!E3087</f>
        <v>47218</v>
      </c>
      <c r="O166" s="66">
        <f>'[1]2012-13'!F3087</f>
        <v>-20261.5</v>
      </c>
      <c r="P166" s="26">
        <f t="shared" si="56"/>
        <v>304830.5</v>
      </c>
      <c r="Q166" s="26">
        <f t="shared" si="56"/>
        <v>213402</v>
      </c>
      <c r="R166" s="26">
        <f t="shared" si="56"/>
        <v>-91428.5</v>
      </c>
      <c r="S166" s="22">
        <f t="shared" si="57"/>
        <v>70.00677425651304</v>
      </c>
    </row>
    <row r="167" spans="1:19" ht="19.5">
      <c r="A167" s="99"/>
      <c r="B167" s="69" t="s">
        <v>27</v>
      </c>
      <c r="C167" s="70">
        <f>SUM(C163:C165)</f>
        <v>9</v>
      </c>
      <c r="D167" s="70">
        <f t="shared" ref="D167:L167" si="58">SUM(D163:D166)</f>
        <v>353468</v>
      </c>
      <c r="E167" s="70">
        <f t="shared" si="58"/>
        <v>186758</v>
      </c>
      <c r="F167" s="70">
        <f t="shared" si="58"/>
        <v>-166710</v>
      </c>
      <c r="G167" s="70">
        <f t="shared" si="58"/>
        <v>247559</v>
      </c>
      <c r="H167" s="70">
        <f t="shared" si="58"/>
        <v>55700</v>
      </c>
      <c r="I167" s="70">
        <f t="shared" si="58"/>
        <v>-191859</v>
      </c>
      <c r="J167" s="70">
        <f t="shared" si="58"/>
        <v>204730</v>
      </c>
      <c r="K167" s="70">
        <f t="shared" si="58"/>
        <v>90434</v>
      </c>
      <c r="L167" s="70">
        <f t="shared" si="58"/>
        <v>-114296</v>
      </c>
      <c r="M167" s="62">
        <f t="shared" ref="M167:O167" si="59">M166+M165+M164+M163</f>
        <v>224887.5</v>
      </c>
      <c r="N167" s="62">
        <f t="shared" si="59"/>
        <v>134436</v>
      </c>
      <c r="O167" s="62">
        <f t="shared" si="59"/>
        <v>-90451.5</v>
      </c>
      <c r="P167" s="26">
        <f t="shared" si="56"/>
        <v>1030644.5</v>
      </c>
      <c r="Q167" s="26">
        <f t="shared" si="56"/>
        <v>467328</v>
      </c>
      <c r="R167" s="26">
        <f t="shared" si="56"/>
        <v>-563316.5</v>
      </c>
      <c r="S167" s="22">
        <f t="shared" si="57"/>
        <v>45.343277919787084</v>
      </c>
    </row>
    <row r="168" spans="1:19" ht="18.75">
      <c r="A168" s="179"/>
      <c r="B168" s="180"/>
      <c r="C168" s="181"/>
      <c r="D168" s="182"/>
      <c r="E168" s="182"/>
      <c r="F168" s="182"/>
      <c r="G168" s="182"/>
      <c r="H168" s="182"/>
      <c r="I168" s="182"/>
      <c r="J168" s="182"/>
      <c r="K168" s="182"/>
      <c r="L168" s="182"/>
      <c r="M168" s="183"/>
      <c r="N168" s="183"/>
      <c r="O168" s="183"/>
      <c r="P168" s="182"/>
      <c r="Q168" s="182"/>
      <c r="R168" s="182"/>
      <c r="S168" s="32"/>
    </row>
    <row r="169" spans="1:19" ht="18.75">
      <c r="A169" s="179"/>
      <c r="B169" s="180"/>
      <c r="C169" s="181"/>
      <c r="D169" s="182"/>
      <c r="E169" s="182"/>
      <c r="F169" s="182"/>
      <c r="G169" s="182"/>
      <c r="H169" s="182"/>
      <c r="I169" s="182"/>
      <c r="J169" s="182"/>
      <c r="K169" s="182"/>
      <c r="L169" s="182"/>
      <c r="M169" s="183"/>
      <c r="N169" s="183"/>
      <c r="O169" s="183"/>
      <c r="P169" s="32"/>
      <c r="Q169" s="32"/>
      <c r="R169" s="32"/>
      <c r="S169" s="32"/>
    </row>
    <row r="170" spans="1:19" ht="18.75">
      <c r="A170" s="179"/>
      <c r="B170" s="180"/>
      <c r="C170" s="181"/>
      <c r="D170" s="182"/>
      <c r="E170" s="182"/>
      <c r="F170" s="182"/>
      <c r="G170" s="182"/>
      <c r="H170" s="182"/>
      <c r="I170" s="182"/>
      <c r="J170" s="182"/>
      <c r="K170" s="182"/>
      <c r="L170" s="182"/>
      <c r="M170" s="183"/>
      <c r="N170" s="183"/>
      <c r="O170" s="183"/>
      <c r="P170" s="32"/>
      <c r="Q170" s="32"/>
      <c r="R170" s="32"/>
      <c r="S170" s="32"/>
    </row>
    <row r="171" spans="1:19" ht="18.75">
      <c r="A171" s="179"/>
      <c r="B171" s="180"/>
      <c r="C171" s="181"/>
      <c r="D171" s="182"/>
      <c r="E171" s="182"/>
      <c r="F171" s="182"/>
      <c r="G171" s="182"/>
      <c r="H171" s="182"/>
      <c r="I171" s="182"/>
      <c r="J171" s="182"/>
      <c r="K171" s="182"/>
      <c r="L171" s="182"/>
      <c r="M171" s="183"/>
      <c r="N171" s="183"/>
      <c r="O171" s="183"/>
      <c r="P171" s="32"/>
      <c r="Q171" s="32"/>
      <c r="R171" s="32"/>
      <c r="S171" s="32"/>
    </row>
    <row r="172" spans="1:19" ht="18.75">
      <c r="A172" s="179"/>
      <c r="B172" s="180"/>
      <c r="C172" s="181"/>
      <c r="D172" s="182"/>
      <c r="E172" s="182"/>
      <c r="F172" s="182"/>
      <c r="G172" s="182"/>
      <c r="H172" s="182"/>
      <c r="I172" s="182"/>
      <c r="J172" s="182"/>
      <c r="K172" s="182"/>
      <c r="L172" s="182"/>
      <c r="M172" s="183"/>
      <c r="N172" s="183"/>
      <c r="O172" s="183"/>
      <c r="P172" s="32"/>
      <c r="Q172" s="32"/>
      <c r="R172" s="32"/>
      <c r="S172" s="32"/>
    </row>
    <row r="173" spans="1:19" ht="18.75">
      <c r="A173" s="179"/>
      <c r="B173" s="180"/>
      <c r="C173" s="181"/>
      <c r="D173" s="182"/>
      <c r="E173" s="182"/>
      <c r="F173" s="182"/>
      <c r="G173" s="182"/>
      <c r="H173" s="182"/>
      <c r="I173" s="182"/>
      <c r="J173" s="182"/>
      <c r="K173" s="182"/>
      <c r="L173" s="182"/>
      <c r="M173" s="183"/>
      <c r="N173" s="183"/>
      <c r="O173" s="183"/>
      <c r="P173" s="32"/>
      <c r="Q173" s="32"/>
      <c r="R173" s="32"/>
      <c r="S173" s="32"/>
    </row>
    <row r="174" spans="1:19" ht="23.25" customHeight="1">
      <c r="A174" s="103" t="s">
        <v>83</v>
      </c>
      <c r="B174" s="103"/>
      <c r="C174" s="103"/>
      <c r="D174" s="144" t="s">
        <v>0</v>
      </c>
      <c r="E174" s="144"/>
      <c r="F174" s="144"/>
      <c r="G174" s="103" t="s">
        <v>30</v>
      </c>
      <c r="H174" s="103"/>
      <c r="I174" s="103"/>
      <c r="J174" s="103" t="s">
        <v>2</v>
      </c>
      <c r="K174" s="103"/>
      <c r="L174" s="103"/>
      <c r="M174" s="103" t="s">
        <v>3</v>
      </c>
      <c r="N174" s="103"/>
      <c r="O174" s="103"/>
      <c r="P174" s="4" t="s">
        <v>4</v>
      </c>
      <c r="Q174" s="4"/>
      <c r="R174" s="4"/>
      <c r="S174" s="5" t="s">
        <v>5</v>
      </c>
    </row>
    <row r="175" spans="1:19" ht="18.75">
      <c r="A175" s="105" t="s">
        <v>6</v>
      </c>
      <c r="B175" s="105" t="s">
        <v>7</v>
      </c>
      <c r="C175" s="105"/>
      <c r="D175" s="107" t="s">
        <v>8</v>
      </c>
      <c r="E175" s="107" t="s">
        <v>9</v>
      </c>
      <c r="F175" s="107" t="s">
        <v>10</v>
      </c>
      <c r="G175" s="106" t="s">
        <v>8</v>
      </c>
      <c r="H175" s="106" t="s">
        <v>9</v>
      </c>
      <c r="I175" s="106" t="s">
        <v>10</v>
      </c>
      <c r="J175" s="1" t="s">
        <v>8</v>
      </c>
      <c r="K175" s="1" t="s">
        <v>9</v>
      </c>
      <c r="L175" s="1" t="s">
        <v>10</v>
      </c>
      <c r="M175" s="1" t="s">
        <v>8</v>
      </c>
      <c r="N175" s="1" t="s">
        <v>9</v>
      </c>
      <c r="O175" s="1" t="s">
        <v>10</v>
      </c>
      <c r="P175" s="10" t="s">
        <v>11</v>
      </c>
      <c r="Q175" s="10" t="s">
        <v>12</v>
      </c>
      <c r="R175" s="10" t="s">
        <v>10</v>
      </c>
      <c r="S175" s="10"/>
    </row>
    <row r="176" spans="1:19" ht="75">
      <c r="A176" s="105"/>
      <c r="B176" s="105"/>
      <c r="C176" s="105" t="s">
        <v>13</v>
      </c>
      <c r="D176" s="107"/>
      <c r="E176" s="107"/>
      <c r="F176" s="108" t="s">
        <v>14</v>
      </c>
      <c r="G176" s="106"/>
      <c r="H176" s="106"/>
      <c r="I176" s="109" t="s">
        <v>14</v>
      </c>
      <c r="J176" s="1"/>
      <c r="K176" s="1"/>
      <c r="L176" s="171" t="s">
        <v>14</v>
      </c>
      <c r="M176" s="1"/>
      <c r="N176" s="1"/>
      <c r="O176" s="171" t="s">
        <v>14</v>
      </c>
      <c r="P176" s="10" t="s">
        <v>15</v>
      </c>
      <c r="Q176" s="184"/>
      <c r="R176" s="13" t="s">
        <v>48</v>
      </c>
      <c r="S176" s="13"/>
    </row>
    <row r="177" spans="1:19" ht="19.5">
      <c r="A177" s="8" t="s">
        <v>17</v>
      </c>
      <c r="B177" s="185" t="s">
        <v>84</v>
      </c>
      <c r="C177" s="185"/>
      <c r="D177" s="187"/>
      <c r="E177" s="187"/>
      <c r="F177" s="187"/>
      <c r="G177" s="186"/>
      <c r="H177" s="186"/>
      <c r="I177" s="186"/>
      <c r="J177" s="186"/>
      <c r="K177" s="186"/>
      <c r="L177" s="186"/>
      <c r="M177" s="186"/>
      <c r="N177" s="186"/>
      <c r="O177" s="186"/>
      <c r="P177" s="188"/>
      <c r="Q177" s="188"/>
      <c r="R177" s="188"/>
      <c r="S177" s="188"/>
    </row>
    <row r="178" spans="1:19" ht="19.5">
      <c r="A178" s="173">
        <v>1</v>
      </c>
      <c r="B178" s="185" t="s">
        <v>85</v>
      </c>
      <c r="C178" s="183">
        <v>7</v>
      </c>
      <c r="D178" s="63">
        <f>'[1]2009-10'!C717</f>
        <v>676740</v>
      </c>
      <c r="E178" s="63">
        <f>'[1]2009-10'!D717</f>
        <v>342996</v>
      </c>
      <c r="F178" s="64">
        <f>'[1]2009-10'!E717</f>
        <v>-333744</v>
      </c>
      <c r="G178" s="65">
        <f>'[1]2010-11'!C2139</f>
        <v>386589</v>
      </c>
      <c r="H178" s="65">
        <f>'[1]2010-11'!D2139</f>
        <v>356589</v>
      </c>
      <c r="I178" s="66">
        <f>'[1]2010-11'!E2139</f>
        <v>-30000</v>
      </c>
      <c r="J178" s="66">
        <f>'[1]2011-12 '!C2136</f>
        <v>231550</v>
      </c>
      <c r="K178" s="66">
        <f>'[1]2011-12 '!D2136</f>
        <v>36450</v>
      </c>
      <c r="L178" s="66">
        <f>'[1]2011-12 '!E2136</f>
        <v>-195100</v>
      </c>
      <c r="M178" s="66">
        <f>'[1]2012-13'!D2134</f>
        <v>254878</v>
      </c>
      <c r="N178" s="66">
        <f>'[1]2012-13'!E2134</f>
        <v>0</v>
      </c>
      <c r="O178" s="66">
        <f>'[1]2012-13'!F2134</f>
        <v>-254878</v>
      </c>
      <c r="P178" s="26">
        <f t="shared" ref="P178:R184" si="60">M178+J178+G178+D178</f>
        <v>1549757</v>
      </c>
      <c r="Q178" s="26">
        <f t="shared" si="60"/>
        <v>736035</v>
      </c>
      <c r="R178" s="26">
        <f t="shared" si="60"/>
        <v>-813722</v>
      </c>
      <c r="S178" s="22">
        <f t="shared" ref="S178:S184" si="61">Q178*100/P178</f>
        <v>47.493574799145932</v>
      </c>
    </row>
    <row r="179" spans="1:19" ht="19.5">
      <c r="A179" s="173">
        <v>2</v>
      </c>
      <c r="B179" s="8" t="s">
        <v>86</v>
      </c>
      <c r="C179" s="183">
        <v>6</v>
      </c>
      <c r="D179" s="63">
        <f>'[1]2009-10'!C718</f>
        <v>143271</v>
      </c>
      <c r="E179" s="63">
        <f>'[1]2009-10'!D718</f>
        <v>62388</v>
      </c>
      <c r="F179" s="64">
        <f>'[1]2009-10'!E718</f>
        <v>-80883</v>
      </c>
      <c r="G179" s="65">
        <f>'[1]2010-11'!C2140</f>
        <v>83845</v>
      </c>
      <c r="H179" s="65">
        <f>'[1]2010-11'!D2140</f>
        <v>65000</v>
      </c>
      <c r="I179" s="66">
        <f>'[1]2010-11'!E2140</f>
        <v>-18845</v>
      </c>
      <c r="J179" s="66">
        <f>'[1]2011-12 '!C2137</f>
        <v>54753</v>
      </c>
      <c r="K179" s="66">
        <f>'[1]2011-12 '!D2137</f>
        <v>61753</v>
      </c>
      <c r="L179" s="66">
        <f>'[1]2011-12 '!E2137</f>
        <v>7000</v>
      </c>
      <c r="M179" s="66">
        <f>'[1]2012-13'!D2135</f>
        <v>66710</v>
      </c>
      <c r="N179" s="66">
        <f>'[1]2012-13'!E2135</f>
        <v>66876</v>
      </c>
      <c r="O179" s="66">
        <f>'[1]2012-13'!F2135</f>
        <v>166</v>
      </c>
      <c r="P179" s="26">
        <f t="shared" si="60"/>
        <v>348579</v>
      </c>
      <c r="Q179" s="26">
        <f t="shared" si="60"/>
        <v>256017</v>
      </c>
      <c r="R179" s="26">
        <f t="shared" si="60"/>
        <v>-92562</v>
      </c>
      <c r="S179" s="22">
        <f t="shared" si="61"/>
        <v>73.445904658628322</v>
      </c>
    </row>
    <row r="180" spans="1:19" ht="19.5">
      <c r="A180" s="173">
        <v>3</v>
      </c>
      <c r="B180" s="8" t="s">
        <v>87</v>
      </c>
      <c r="C180" s="183">
        <v>7</v>
      </c>
      <c r="D180" s="63">
        <f>'[1]2009-10'!C719</f>
        <v>290389</v>
      </c>
      <c r="E180" s="63">
        <f>'[1]2009-10'!D719</f>
        <v>201805</v>
      </c>
      <c r="F180" s="64">
        <f>'[1]2009-10'!E719</f>
        <v>-88584</v>
      </c>
      <c r="G180" s="65">
        <f>'[1]2010-11'!C2141</f>
        <v>215971</v>
      </c>
      <c r="H180" s="65">
        <f>'[1]2010-11'!D2141</f>
        <v>46393</v>
      </c>
      <c r="I180" s="66">
        <f>'[1]2010-11'!E2141</f>
        <v>-169578</v>
      </c>
      <c r="J180" s="66">
        <f>'[1]2011-12 '!C2138</f>
        <v>159882</v>
      </c>
      <c r="K180" s="66">
        <f>'[1]2011-12 '!D2138</f>
        <v>42044</v>
      </c>
      <c r="L180" s="66">
        <f>'[1]2011-12 '!E2138</f>
        <v>-117838</v>
      </c>
      <c r="M180" s="66">
        <f>'[1]2012-13'!D2136</f>
        <v>193488</v>
      </c>
      <c r="N180" s="66">
        <f>'[1]2012-13'!E2136</f>
        <v>38265</v>
      </c>
      <c r="O180" s="66">
        <f>'[1]2012-13'!F2136</f>
        <v>-155223</v>
      </c>
      <c r="P180" s="26">
        <f t="shared" si="60"/>
        <v>859730</v>
      </c>
      <c r="Q180" s="26">
        <f t="shared" si="60"/>
        <v>328507</v>
      </c>
      <c r="R180" s="26">
        <f t="shared" si="60"/>
        <v>-531223</v>
      </c>
      <c r="S180" s="22">
        <f t="shared" si="61"/>
        <v>38.210484687052912</v>
      </c>
    </row>
    <row r="181" spans="1:19" ht="19.5">
      <c r="A181" s="173">
        <v>4</v>
      </c>
      <c r="B181" s="8" t="s">
        <v>88</v>
      </c>
      <c r="C181" s="183">
        <v>3</v>
      </c>
      <c r="D181" s="63">
        <f>'[1]2009-10'!C720</f>
        <v>101847</v>
      </c>
      <c r="E181" s="63">
        <f>'[1]2009-10'!D720</f>
        <v>179928</v>
      </c>
      <c r="F181" s="64">
        <f>'[1]2009-10'!E720</f>
        <v>78081</v>
      </c>
      <c r="G181" s="65">
        <f>'[1]2010-11'!C2142</f>
        <v>70398</v>
      </c>
      <c r="H181" s="65">
        <f>'[1]2010-11'!D2142</f>
        <v>35411</v>
      </c>
      <c r="I181" s="66">
        <f>'[1]2010-11'!E2142</f>
        <v>-34987</v>
      </c>
      <c r="J181" s="66">
        <f>'[1]2011-12 '!C2139</f>
        <v>61436</v>
      </c>
      <c r="K181" s="66">
        <f>'[1]2011-12 '!D2139</f>
        <v>35340</v>
      </c>
      <c r="L181" s="66">
        <f>'[1]2011-12 '!E2139</f>
        <v>-26096</v>
      </c>
      <c r="M181" s="66">
        <f>'[1]2012-13'!D2137</f>
        <v>74218.5</v>
      </c>
      <c r="N181" s="66">
        <f>'[1]2012-13'!E2137</f>
        <v>40431</v>
      </c>
      <c r="O181" s="66">
        <f>'[1]2012-13'!F2137</f>
        <v>-33787.5</v>
      </c>
      <c r="P181" s="26">
        <f t="shared" si="60"/>
        <v>307899.5</v>
      </c>
      <c r="Q181" s="26">
        <f t="shared" si="60"/>
        <v>291110</v>
      </c>
      <c r="R181" s="26">
        <f t="shared" si="60"/>
        <v>-16789.5</v>
      </c>
      <c r="S181" s="22">
        <f t="shared" si="61"/>
        <v>94.547084357071057</v>
      </c>
    </row>
    <row r="182" spans="1:19" ht="19.5">
      <c r="A182" s="173">
        <v>6</v>
      </c>
      <c r="B182" s="8" t="s">
        <v>89</v>
      </c>
      <c r="C182" s="183">
        <v>7</v>
      </c>
      <c r="D182" s="63">
        <f>'[1]2009-10'!C722</f>
        <v>214790</v>
      </c>
      <c r="E182" s="63">
        <f>'[1]2009-10'!D722</f>
        <v>214790</v>
      </c>
      <c r="F182" s="64">
        <f>'[1]2009-10'!E722</f>
        <v>0</v>
      </c>
      <c r="G182" s="65">
        <f>'[1]2010-11'!C2144</f>
        <v>193854</v>
      </c>
      <c r="H182" s="65">
        <f>'[1]2010-11'!D2144</f>
        <v>193854</v>
      </c>
      <c r="I182" s="66">
        <f>'[1]2010-11'!E2144</f>
        <v>0</v>
      </c>
      <c r="J182" s="66">
        <f>'[1]2011-12 '!C2141</f>
        <v>196788</v>
      </c>
      <c r="K182" s="66">
        <f>'[1]2011-12 '!D2141</f>
        <v>145229</v>
      </c>
      <c r="L182" s="66">
        <f>'[1]2011-12 '!E2141</f>
        <v>-51559</v>
      </c>
      <c r="M182" s="66">
        <f>'[1]2012-13'!D2138</f>
        <v>216546</v>
      </c>
      <c r="N182" s="66">
        <f>'[1]2012-13'!E2138</f>
        <v>156480</v>
      </c>
      <c r="O182" s="66">
        <f>'[1]2012-13'!F2138</f>
        <v>-60066</v>
      </c>
      <c r="P182" s="26">
        <f t="shared" si="60"/>
        <v>821978</v>
      </c>
      <c r="Q182" s="26">
        <f t="shared" si="60"/>
        <v>710353</v>
      </c>
      <c r="R182" s="26">
        <f t="shared" si="60"/>
        <v>-111625</v>
      </c>
      <c r="S182" s="22">
        <f t="shared" si="61"/>
        <v>86.419952845453281</v>
      </c>
    </row>
    <row r="183" spans="1:19" ht="19.5">
      <c r="A183" s="173">
        <v>6</v>
      </c>
      <c r="B183" s="8" t="s">
        <v>90</v>
      </c>
      <c r="C183" s="183">
        <v>6</v>
      </c>
      <c r="D183" s="63">
        <f>'[1]2009-10'!C723</f>
        <v>54018</v>
      </c>
      <c r="E183" s="63">
        <f>'[1]2009-10'!D723</f>
        <v>25336</v>
      </c>
      <c r="F183" s="64">
        <f>'[1]2009-10'!E723</f>
        <v>-28682</v>
      </c>
      <c r="G183" s="65">
        <f>'[1]2010-11'!C2145</f>
        <v>140839</v>
      </c>
      <c r="H183" s="65">
        <f>'[1]2010-11'!D2145</f>
        <v>0</v>
      </c>
      <c r="I183" s="66">
        <f>'[1]2010-11'!E2145</f>
        <v>-140839</v>
      </c>
      <c r="J183" s="66">
        <f>'[1]2011-12 '!C2142</f>
        <v>190431</v>
      </c>
      <c r="K183" s="66">
        <f>'[1]2011-12 '!D2142</f>
        <v>408</v>
      </c>
      <c r="L183" s="66">
        <f>'[1]2011-12 '!E2142</f>
        <v>-190023</v>
      </c>
      <c r="M183" s="66">
        <f>'[1]2012-13'!D2139</f>
        <v>211679.5</v>
      </c>
      <c r="N183" s="66">
        <f>'[1]2012-13'!E2139</f>
        <v>11090</v>
      </c>
      <c r="O183" s="66">
        <f>'[1]2012-13'!F2139</f>
        <v>-200589.5</v>
      </c>
      <c r="P183" s="26">
        <f t="shared" si="60"/>
        <v>596967.5</v>
      </c>
      <c r="Q183" s="26">
        <f t="shared" si="60"/>
        <v>36834</v>
      </c>
      <c r="R183" s="26">
        <f t="shared" si="60"/>
        <v>-560133.5</v>
      </c>
      <c r="S183" s="22">
        <f t="shared" si="61"/>
        <v>6.1701851440823834</v>
      </c>
    </row>
    <row r="184" spans="1:19" ht="19.5">
      <c r="A184" s="173"/>
      <c r="B184" s="185" t="s">
        <v>27</v>
      </c>
      <c r="C184" s="182">
        <f>SUM(C178:C183)</f>
        <v>36</v>
      </c>
      <c r="D184" s="64">
        <f t="shared" ref="D184:I184" si="62">SUM(D178:D183)</f>
        <v>1481055</v>
      </c>
      <c r="E184" s="64">
        <f t="shared" si="62"/>
        <v>1027243</v>
      </c>
      <c r="F184" s="64">
        <f t="shared" si="62"/>
        <v>-453812</v>
      </c>
      <c r="G184" s="66">
        <f t="shared" si="62"/>
        <v>1091496</v>
      </c>
      <c r="H184" s="66">
        <f t="shared" si="62"/>
        <v>697247</v>
      </c>
      <c r="I184" s="66">
        <f t="shared" si="62"/>
        <v>-394249</v>
      </c>
      <c r="J184" s="66">
        <f>SUM(J181:J183)</f>
        <v>448655</v>
      </c>
      <c r="K184" s="66">
        <f>SUM(K181:K183)</f>
        <v>180977</v>
      </c>
      <c r="L184" s="66">
        <f>SUM(L181:L183)</f>
        <v>-267678</v>
      </c>
      <c r="M184" s="66">
        <f>M183+M181</f>
        <v>285898</v>
      </c>
      <c r="N184" s="66">
        <f>N183+N181</f>
        <v>51521</v>
      </c>
      <c r="O184" s="66">
        <f>O183+O181</f>
        <v>-234377</v>
      </c>
      <c r="P184" s="26">
        <f t="shared" si="60"/>
        <v>3307104</v>
      </c>
      <c r="Q184" s="26">
        <f t="shared" si="60"/>
        <v>1956988</v>
      </c>
      <c r="R184" s="26">
        <f t="shared" si="60"/>
        <v>-1350116</v>
      </c>
      <c r="S184" s="22">
        <f t="shared" si="61"/>
        <v>59.175278430917203</v>
      </c>
    </row>
    <row r="185" spans="1:19" ht="19.5">
      <c r="A185" s="8" t="s">
        <v>38</v>
      </c>
      <c r="B185" s="186"/>
      <c r="C185" s="183"/>
      <c r="D185" s="63"/>
      <c r="E185" s="63"/>
      <c r="F185" s="63"/>
      <c r="G185" s="71"/>
      <c r="H185" s="71"/>
      <c r="I185" s="71"/>
      <c r="J185" s="71"/>
      <c r="K185" s="71"/>
      <c r="L185" s="71"/>
      <c r="M185" s="71"/>
      <c r="N185" s="71"/>
      <c r="O185" s="71"/>
      <c r="P185" s="26"/>
      <c r="Q185" s="26"/>
      <c r="R185" s="26"/>
      <c r="S185" s="22"/>
    </row>
    <row r="186" spans="1:19" ht="19.5">
      <c r="A186" s="173">
        <v>1</v>
      </c>
      <c r="B186" s="8" t="s">
        <v>87</v>
      </c>
      <c r="C186" s="183">
        <v>3</v>
      </c>
      <c r="D186" s="63">
        <f>'[1]2009-10'!C1143</f>
        <v>63652</v>
      </c>
      <c r="E186" s="63">
        <f>'[1]2009-10'!D1143</f>
        <v>0</v>
      </c>
      <c r="F186" s="64">
        <f>'[1]2009-10'!E1143</f>
        <v>-63652</v>
      </c>
      <c r="G186" s="65">
        <f>'[1]2010-11'!C3091</f>
        <v>39278</v>
      </c>
      <c r="H186" s="65">
        <f>'[1]2010-11'!D3091</f>
        <v>39278</v>
      </c>
      <c r="I186" s="66">
        <f>'[1]2010-11'!E3091</f>
        <v>0</v>
      </c>
      <c r="J186" s="66">
        <f>'[1]2011-12 '!C3090</f>
        <v>31344</v>
      </c>
      <c r="K186" s="66">
        <f>'[1]2011-12 '!D3090</f>
        <v>42044</v>
      </c>
      <c r="L186" s="66">
        <f>'[1]2011-12 '!E3090</f>
        <v>10700</v>
      </c>
      <c r="M186" s="66">
        <f>'[1]2012-13'!D3089</f>
        <v>34699</v>
      </c>
      <c r="N186" s="66">
        <f>'[1]2012-13'!E3089</f>
        <v>0</v>
      </c>
      <c r="O186" s="66">
        <f>'[1]2012-13'!F3089</f>
        <v>-34699</v>
      </c>
      <c r="P186" s="26">
        <f t="shared" ref="P186:R190" si="63">M186+J186+G186+D186</f>
        <v>168973</v>
      </c>
      <c r="Q186" s="26">
        <f t="shared" si="63"/>
        <v>81322</v>
      </c>
      <c r="R186" s="26">
        <f t="shared" si="63"/>
        <v>-87651</v>
      </c>
      <c r="S186" s="22">
        <f t="shared" ref="S186:S190" si="64">Q186*100/P186</f>
        <v>48.127215590656498</v>
      </c>
    </row>
    <row r="187" spans="1:19" ht="19.5">
      <c r="A187" s="173">
        <v>2</v>
      </c>
      <c r="B187" s="8" t="s">
        <v>88</v>
      </c>
      <c r="C187" s="183">
        <v>5</v>
      </c>
      <c r="D187" s="63">
        <f>'[1]2009-10'!C1144</f>
        <v>114938</v>
      </c>
      <c r="E187" s="63">
        <f>'[1]2009-10'!D1144</f>
        <v>0</v>
      </c>
      <c r="F187" s="64">
        <f>'[1]2009-10'!E1144</f>
        <v>-114938</v>
      </c>
      <c r="G187" s="65">
        <f>'[1]2010-11'!C3092</f>
        <v>77458</v>
      </c>
      <c r="H187" s="65">
        <f>'[1]2010-11'!D3092</f>
        <v>0</v>
      </c>
      <c r="I187" s="66">
        <f>'[1]2010-11'!E3092</f>
        <v>-77458</v>
      </c>
      <c r="J187" s="66">
        <f>'[1]2011-12 '!C3091</f>
        <v>53726</v>
      </c>
      <c r="K187" s="66">
        <f>'[1]2011-12 '!D3091</f>
        <v>35340</v>
      </c>
      <c r="L187" s="66">
        <f>'[1]2011-12 '!E3091</f>
        <v>-18386</v>
      </c>
      <c r="M187" s="66">
        <f>'[1]2012-13'!D3090</f>
        <v>59025.75</v>
      </c>
      <c r="N187" s="66">
        <f>'[1]2012-13'!E3090</f>
        <v>0</v>
      </c>
      <c r="O187" s="66">
        <f>'[1]2012-13'!F3090</f>
        <v>-59025.75</v>
      </c>
      <c r="P187" s="26">
        <f t="shared" si="63"/>
        <v>305147.75</v>
      </c>
      <c r="Q187" s="26">
        <f t="shared" si="63"/>
        <v>35340</v>
      </c>
      <c r="R187" s="26">
        <f t="shared" si="63"/>
        <v>-269807.75</v>
      </c>
      <c r="S187" s="22">
        <f t="shared" si="64"/>
        <v>11.581274972533798</v>
      </c>
    </row>
    <row r="188" spans="1:19" ht="19.5">
      <c r="A188" s="173">
        <v>3</v>
      </c>
      <c r="B188" s="8" t="s">
        <v>91</v>
      </c>
      <c r="C188" s="183">
        <v>9</v>
      </c>
      <c r="D188" s="63">
        <f>'[1]2009-10'!C1145</f>
        <v>91811</v>
      </c>
      <c r="E188" s="63">
        <f>'[1]2009-10'!D1145</f>
        <v>38486</v>
      </c>
      <c r="F188" s="64">
        <f>'[1]2009-10'!E1145</f>
        <v>-53325</v>
      </c>
      <c r="G188" s="65">
        <f>'[1]2010-11'!C3093</f>
        <v>52844</v>
      </c>
      <c r="H188" s="65">
        <f>'[1]2010-11'!D3093</f>
        <v>21072</v>
      </c>
      <c r="I188" s="66">
        <f>'[1]2010-11'!E3093</f>
        <v>-31772</v>
      </c>
      <c r="J188" s="66">
        <f>'[1]2011-12 '!C3092</f>
        <v>39906</v>
      </c>
      <c r="K188" s="66">
        <f>'[1]2011-12 '!D3092</f>
        <v>28703</v>
      </c>
      <c r="L188" s="66">
        <f>'[1]2011-12 '!E3092</f>
        <v>-11203</v>
      </c>
      <c r="M188" s="66">
        <f>'[1]2012-13'!D3091</f>
        <v>44233</v>
      </c>
      <c r="N188" s="66">
        <f>'[1]2012-13'!E3091</f>
        <v>0</v>
      </c>
      <c r="O188" s="66">
        <f>'[1]2012-13'!F3091</f>
        <v>-44233</v>
      </c>
      <c r="P188" s="26">
        <f t="shared" si="63"/>
        <v>228794</v>
      </c>
      <c r="Q188" s="26">
        <f t="shared" si="63"/>
        <v>88261</v>
      </c>
      <c r="R188" s="26">
        <f t="shared" si="63"/>
        <v>-140533</v>
      </c>
      <c r="S188" s="22">
        <f t="shared" si="64"/>
        <v>38.576623512854361</v>
      </c>
    </row>
    <row r="189" spans="1:19" ht="19.5">
      <c r="A189" s="173">
        <v>4</v>
      </c>
      <c r="B189" s="8" t="s">
        <v>92</v>
      </c>
      <c r="C189" s="183">
        <v>4</v>
      </c>
      <c r="D189" s="63">
        <f>'[1]2009-10'!C1146</f>
        <v>160905</v>
      </c>
      <c r="E189" s="63">
        <f>'[1]2009-10'!D1146</f>
        <v>73683</v>
      </c>
      <c r="F189" s="64">
        <f>'[1]2009-10'!E1146</f>
        <v>-87222</v>
      </c>
      <c r="G189" s="65">
        <f>'[1]2010-11'!C3094</f>
        <v>82755</v>
      </c>
      <c r="H189" s="65">
        <f>'[1]2010-11'!D3094</f>
        <v>25600</v>
      </c>
      <c r="I189" s="66">
        <f>'[1]2010-11'!E3094</f>
        <v>-57155</v>
      </c>
      <c r="J189" s="66">
        <f>'[1]2011-12 '!C3093</f>
        <v>48919</v>
      </c>
      <c r="K189" s="66">
        <f>'[1]2011-12 '!D3093</f>
        <v>29599</v>
      </c>
      <c r="L189" s="66">
        <f>'[1]2011-12 '!E3093</f>
        <v>-19320</v>
      </c>
      <c r="M189" s="66">
        <f>'[1]2012-13'!D3092</f>
        <v>48918.5</v>
      </c>
      <c r="N189" s="66">
        <f>'[1]2012-13'!E3092</f>
        <v>39165</v>
      </c>
      <c r="O189" s="66">
        <f>'[1]2012-13'!F3092</f>
        <v>-9753.5</v>
      </c>
      <c r="P189" s="26">
        <f t="shared" si="63"/>
        <v>341497.5</v>
      </c>
      <c r="Q189" s="26">
        <f t="shared" si="63"/>
        <v>168047</v>
      </c>
      <c r="R189" s="26">
        <f t="shared" si="63"/>
        <v>-173450.5</v>
      </c>
      <c r="S189" s="22">
        <f t="shared" si="64"/>
        <v>49.208852187790541</v>
      </c>
    </row>
    <row r="190" spans="1:19" ht="19.5">
      <c r="A190" s="173" t="s">
        <v>15</v>
      </c>
      <c r="B190" s="185" t="s">
        <v>27</v>
      </c>
      <c r="C190" s="182">
        <f>SUM(C186:C189)</f>
        <v>21</v>
      </c>
      <c r="D190" s="64">
        <f t="shared" ref="D190:L190" si="65">SUM(D186:D189)</f>
        <v>431306</v>
      </c>
      <c r="E190" s="64">
        <f t="shared" si="65"/>
        <v>112169</v>
      </c>
      <c r="F190" s="64">
        <f t="shared" si="65"/>
        <v>-319137</v>
      </c>
      <c r="G190" s="66">
        <f t="shared" si="65"/>
        <v>252335</v>
      </c>
      <c r="H190" s="66">
        <f t="shared" si="65"/>
        <v>85950</v>
      </c>
      <c r="I190" s="66">
        <f t="shared" si="65"/>
        <v>-166385</v>
      </c>
      <c r="J190" s="190">
        <f t="shared" si="65"/>
        <v>173895</v>
      </c>
      <c r="K190" s="190">
        <f t="shared" si="65"/>
        <v>135686</v>
      </c>
      <c r="L190" s="190">
        <f t="shared" si="65"/>
        <v>-38209</v>
      </c>
      <c r="M190" s="190">
        <f t="shared" ref="M190:O190" si="66">M189+M188+M187+M186</f>
        <v>186876.25</v>
      </c>
      <c r="N190" s="190">
        <f t="shared" si="66"/>
        <v>39165</v>
      </c>
      <c r="O190" s="190">
        <f t="shared" si="66"/>
        <v>-147711.25</v>
      </c>
      <c r="P190" s="26">
        <f t="shared" si="63"/>
        <v>1044412.25</v>
      </c>
      <c r="Q190" s="26">
        <f t="shared" si="63"/>
        <v>372970</v>
      </c>
      <c r="R190" s="26">
        <f t="shared" si="63"/>
        <v>-671442.25</v>
      </c>
      <c r="S190" s="22">
        <f t="shared" si="64"/>
        <v>35.710994389428123</v>
      </c>
    </row>
    <row r="191" spans="1:19" ht="19.5">
      <c r="A191" s="173"/>
      <c r="B191" s="185"/>
      <c r="C191" s="182"/>
      <c r="D191" s="33"/>
      <c r="E191" s="33"/>
      <c r="F191" s="33"/>
      <c r="G191" s="189"/>
      <c r="H191" s="189"/>
      <c r="I191" s="189"/>
      <c r="J191" s="189"/>
      <c r="K191" s="189"/>
      <c r="L191" s="189"/>
      <c r="M191" s="189"/>
      <c r="N191" s="189"/>
      <c r="O191" s="189"/>
      <c r="P191" s="34"/>
      <c r="Q191" s="34"/>
      <c r="R191" s="34"/>
      <c r="S191" s="34"/>
    </row>
    <row r="192" spans="1:19" ht="19.5">
      <c r="A192" s="99"/>
      <c r="B192" s="185"/>
      <c r="C192" s="182"/>
      <c r="D192" s="33"/>
      <c r="E192" s="33"/>
      <c r="F192" s="33"/>
      <c r="G192" s="189"/>
      <c r="H192" s="189"/>
      <c r="I192" s="189"/>
      <c r="J192" s="189"/>
      <c r="K192" s="189"/>
      <c r="L192" s="189"/>
      <c r="M192" s="189"/>
      <c r="N192" s="189"/>
      <c r="O192" s="189"/>
      <c r="P192" s="34"/>
      <c r="Q192" s="34"/>
      <c r="R192" s="34"/>
      <c r="S192" s="34"/>
    </row>
    <row r="193" spans="1:19" ht="19.5">
      <c r="A193" s="99"/>
      <c r="B193" s="185"/>
      <c r="C193" s="182"/>
      <c r="D193" s="33"/>
      <c r="E193" s="33"/>
      <c r="F193" s="33"/>
      <c r="G193" s="189"/>
      <c r="H193" s="189"/>
      <c r="I193" s="189"/>
      <c r="J193" s="189"/>
      <c r="K193" s="189"/>
      <c r="L193" s="189"/>
      <c r="M193" s="189"/>
      <c r="N193" s="189"/>
      <c r="O193" s="189"/>
      <c r="P193" s="34"/>
      <c r="Q193" s="34"/>
      <c r="R193" s="34"/>
      <c r="S193" s="34"/>
    </row>
    <row r="194" spans="1:19" ht="19.5">
      <c r="A194" s="99"/>
      <c r="B194" s="185"/>
      <c r="C194" s="182"/>
      <c r="D194" s="33"/>
      <c r="E194" s="33"/>
      <c r="F194" s="33"/>
      <c r="G194" s="189"/>
      <c r="H194" s="189"/>
      <c r="I194" s="189"/>
      <c r="J194" s="189"/>
      <c r="K194" s="189"/>
      <c r="L194" s="189"/>
      <c r="M194" s="189"/>
      <c r="N194" s="189"/>
      <c r="O194" s="189"/>
      <c r="P194" s="34"/>
      <c r="Q194" s="34"/>
      <c r="R194" s="34"/>
      <c r="S194" s="34"/>
    </row>
    <row r="195" spans="1:19" ht="19.5">
      <c r="A195" s="99"/>
      <c r="B195" s="185"/>
      <c r="C195" s="182"/>
      <c r="D195" s="33"/>
      <c r="E195" s="33"/>
      <c r="F195" s="33"/>
      <c r="G195" s="189"/>
      <c r="H195" s="189"/>
      <c r="I195" s="189"/>
      <c r="J195" s="189"/>
      <c r="K195" s="189"/>
      <c r="L195" s="189"/>
      <c r="M195" s="189"/>
      <c r="N195" s="189"/>
      <c r="O195" s="189"/>
      <c r="P195" s="34"/>
      <c r="Q195" s="34"/>
      <c r="R195" s="34"/>
      <c r="S195" s="34"/>
    </row>
    <row r="196" spans="1:19" ht="19.5">
      <c r="A196" s="71"/>
      <c r="B196" s="71"/>
      <c r="C196" s="71"/>
      <c r="D196" s="63"/>
      <c r="E196" s="63"/>
      <c r="F196" s="63"/>
      <c r="G196" s="71"/>
      <c r="H196" s="71"/>
      <c r="I196" s="71"/>
      <c r="J196" s="71"/>
      <c r="K196" s="71"/>
      <c r="L196" s="71"/>
      <c r="M196" s="71"/>
      <c r="N196" s="71"/>
      <c r="O196" s="71"/>
      <c r="P196" s="6" t="s">
        <v>28</v>
      </c>
      <c r="Q196" s="6"/>
      <c r="R196" s="6"/>
      <c r="S196" s="6"/>
    </row>
    <row r="197" spans="1:19">
      <c r="A197" s="11"/>
      <c r="B197" s="11"/>
      <c r="C197" s="11"/>
      <c r="D197" s="20"/>
      <c r="E197" s="20"/>
      <c r="F197" s="2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23.25" customHeight="1">
      <c r="A198" s="191" t="s">
        <v>93</v>
      </c>
      <c r="B198" s="191"/>
      <c r="C198" s="191"/>
      <c r="D198" s="192" t="s">
        <v>0</v>
      </c>
      <c r="E198" s="192"/>
      <c r="F198" s="192"/>
      <c r="G198" s="191" t="s">
        <v>30</v>
      </c>
      <c r="H198" s="191"/>
      <c r="I198" s="191"/>
      <c r="J198" s="103" t="s">
        <v>2</v>
      </c>
      <c r="K198" s="103"/>
      <c r="L198" s="103"/>
      <c r="M198" s="103" t="s">
        <v>3</v>
      </c>
      <c r="N198" s="103"/>
      <c r="O198" s="103"/>
      <c r="P198" s="4" t="s">
        <v>4</v>
      </c>
      <c r="Q198" s="4"/>
      <c r="R198" s="4"/>
      <c r="S198" s="193"/>
    </row>
    <row r="199" spans="1:19" ht="23.25">
      <c r="A199" s="194" t="s">
        <v>6</v>
      </c>
      <c r="B199" s="194" t="s">
        <v>7</v>
      </c>
      <c r="C199" s="194"/>
      <c r="D199" s="195" t="s">
        <v>8</v>
      </c>
      <c r="E199" s="195" t="s">
        <v>9</v>
      </c>
      <c r="F199" s="195" t="s">
        <v>10</v>
      </c>
      <c r="G199" s="1" t="s">
        <v>8</v>
      </c>
      <c r="H199" s="1" t="s">
        <v>9</v>
      </c>
      <c r="I199" s="1" t="s">
        <v>10</v>
      </c>
      <c r="J199" s="1" t="s">
        <v>8</v>
      </c>
      <c r="K199" s="1" t="s">
        <v>9</v>
      </c>
      <c r="L199" s="1" t="s">
        <v>10</v>
      </c>
      <c r="M199" s="1" t="s">
        <v>8</v>
      </c>
      <c r="N199" s="1" t="s">
        <v>9</v>
      </c>
      <c r="O199" s="1" t="s">
        <v>10</v>
      </c>
      <c r="P199" s="1" t="s">
        <v>11</v>
      </c>
      <c r="Q199" s="1" t="s">
        <v>12</v>
      </c>
      <c r="R199" s="1" t="s">
        <v>10</v>
      </c>
      <c r="S199" s="196"/>
    </row>
    <row r="200" spans="1:19" ht="75.75">
      <c r="A200" s="194"/>
      <c r="B200" s="194"/>
      <c r="C200" s="194" t="s">
        <v>13</v>
      </c>
      <c r="D200" s="195"/>
      <c r="E200" s="195"/>
      <c r="F200" s="197" t="s">
        <v>14</v>
      </c>
      <c r="G200" s="1"/>
      <c r="H200" s="1"/>
      <c r="I200" s="171" t="s">
        <v>14</v>
      </c>
      <c r="J200" s="1"/>
      <c r="K200" s="1"/>
      <c r="L200" s="171" t="s">
        <v>14</v>
      </c>
      <c r="M200" s="1"/>
      <c r="N200" s="1"/>
      <c r="O200" s="171" t="s">
        <v>14</v>
      </c>
      <c r="P200" s="1" t="s">
        <v>15</v>
      </c>
      <c r="Q200" s="198"/>
      <c r="R200" s="171" t="s">
        <v>14</v>
      </c>
      <c r="S200" s="199"/>
    </row>
    <row r="201" spans="1:19" ht="23.25">
      <c r="A201" s="193"/>
      <c r="B201" s="193"/>
      <c r="C201" s="193"/>
      <c r="D201" s="200"/>
      <c r="E201" s="200"/>
      <c r="F201" s="200"/>
      <c r="G201" s="201"/>
      <c r="H201" s="201"/>
      <c r="I201" s="201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</row>
    <row r="202" spans="1:19" ht="15.75">
      <c r="A202" s="203" t="s">
        <v>94</v>
      </c>
      <c r="B202" s="11"/>
      <c r="C202" s="11"/>
      <c r="D202" s="20"/>
      <c r="E202" s="20"/>
      <c r="F202" s="2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ht="23.25">
      <c r="A203" s="149" t="s">
        <v>95</v>
      </c>
      <c r="B203" s="11"/>
      <c r="C203" s="20">
        <f>C10</f>
        <v>27</v>
      </c>
      <c r="D203" s="34">
        <f t="shared" ref="D203:F203" si="67">D10</f>
        <v>1334545</v>
      </c>
      <c r="E203" s="34">
        <f t="shared" si="67"/>
        <v>850470</v>
      </c>
      <c r="F203" s="34">
        <f t="shared" si="67"/>
        <v>484075</v>
      </c>
      <c r="G203" s="138">
        <f>G10</f>
        <v>1055535</v>
      </c>
      <c r="H203" s="138">
        <f>H10</f>
        <v>488000</v>
      </c>
      <c r="I203" s="138">
        <f>I10</f>
        <v>-567535</v>
      </c>
      <c r="J203" s="138">
        <f t="shared" ref="J203:S203" si="68">J10</f>
        <v>817968</v>
      </c>
      <c r="K203" s="138">
        <f t="shared" si="68"/>
        <v>543193</v>
      </c>
      <c r="L203" s="138">
        <f t="shared" si="68"/>
        <v>-274775</v>
      </c>
      <c r="M203" s="138">
        <f t="shared" si="68"/>
        <v>900692</v>
      </c>
      <c r="N203" s="138">
        <f t="shared" si="68"/>
        <v>566973</v>
      </c>
      <c r="O203" s="138">
        <f t="shared" si="68"/>
        <v>-333719</v>
      </c>
      <c r="P203" s="27">
        <f t="shared" si="68"/>
        <v>4108740</v>
      </c>
      <c r="Q203" s="27">
        <f t="shared" si="68"/>
        <v>2448636</v>
      </c>
      <c r="R203" s="27">
        <f t="shared" si="68"/>
        <v>-691954</v>
      </c>
      <c r="S203" s="22">
        <f t="shared" si="68"/>
        <v>59.595788489902013</v>
      </c>
    </row>
    <row r="204" spans="1:19" ht="23.25">
      <c r="A204" s="149" t="s">
        <v>96</v>
      </c>
      <c r="B204" s="11"/>
      <c r="C204" s="20">
        <f>C25</f>
        <v>12</v>
      </c>
      <c r="D204" s="20">
        <f t="shared" ref="D204:S204" si="69">D25</f>
        <v>367903</v>
      </c>
      <c r="E204" s="20">
        <f t="shared" si="69"/>
        <v>37241</v>
      </c>
      <c r="F204" s="20">
        <f t="shared" si="69"/>
        <v>-330662</v>
      </c>
      <c r="G204" s="138">
        <f t="shared" si="69"/>
        <v>291154</v>
      </c>
      <c r="H204" s="138">
        <f t="shared" si="69"/>
        <v>121017</v>
      </c>
      <c r="I204" s="138">
        <f t="shared" si="69"/>
        <v>-170137</v>
      </c>
      <c r="J204" s="138">
        <f t="shared" si="69"/>
        <v>285130</v>
      </c>
      <c r="K204" s="138">
        <f t="shared" si="69"/>
        <v>116817</v>
      </c>
      <c r="L204" s="138">
        <f t="shared" si="69"/>
        <v>-168313</v>
      </c>
      <c r="M204" s="138">
        <f t="shared" si="69"/>
        <v>313943</v>
      </c>
      <c r="N204" s="138">
        <f t="shared" si="69"/>
        <v>83552</v>
      </c>
      <c r="O204" s="138">
        <f t="shared" si="69"/>
        <v>-230391</v>
      </c>
      <c r="P204" s="27">
        <f t="shared" si="69"/>
        <v>1258130</v>
      </c>
      <c r="Q204" s="27">
        <f t="shared" si="69"/>
        <v>358627</v>
      </c>
      <c r="R204" s="27">
        <f t="shared" si="69"/>
        <v>-899503</v>
      </c>
      <c r="S204" s="22">
        <f t="shared" si="69"/>
        <v>28.504765008385462</v>
      </c>
    </row>
    <row r="205" spans="1:19" ht="23.25">
      <c r="A205" s="149" t="s">
        <v>41</v>
      </c>
      <c r="B205" s="11"/>
      <c r="C205" s="20">
        <f>C47</f>
        <v>19</v>
      </c>
      <c r="D205" s="20">
        <f t="shared" ref="D205:S205" si="70">D47</f>
        <v>615034</v>
      </c>
      <c r="E205" s="20">
        <f t="shared" si="70"/>
        <v>158000</v>
      </c>
      <c r="F205" s="20">
        <f t="shared" si="70"/>
        <v>-457034</v>
      </c>
      <c r="G205" s="138">
        <f t="shared" si="70"/>
        <v>704912</v>
      </c>
      <c r="H205" s="138">
        <f t="shared" si="70"/>
        <v>201000</v>
      </c>
      <c r="I205" s="138">
        <f t="shared" si="70"/>
        <v>-503912</v>
      </c>
      <c r="J205" s="138">
        <f t="shared" si="70"/>
        <v>793705</v>
      </c>
      <c r="K205" s="138">
        <f t="shared" si="70"/>
        <v>100150</v>
      </c>
      <c r="L205" s="138">
        <f t="shared" si="70"/>
        <v>-693555</v>
      </c>
      <c r="M205" s="138">
        <f t="shared" si="70"/>
        <v>873432</v>
      </c>
      <c r="N205" s="138">
        <f t="shared" si="70"/>
        <v>80000</v>
      </c>
      <c r="O205" s="138">
        <f t="shared" si="70"/>
        <v>-793282</v>
      </c>
      <c r="P205" s="27">
        <f t="shared" si="70"/>
        <v>2987083</v>
      </c>
      <c r="Q205" s="27">
        <f t="shared" si="70"/>
        <v>539150</v>
      </c>
      <c r="R205" s="27">
        <f t="shared" si="70"/>
        <v>-2447783</v>
      </c>
      <c r="S205" s="22">
        <f t="shared" si="70"/>
        <v>18.049381286023856</v>
      </c>
    </row>
    <row r="206" spans="1:19" ht="23.25">
      <c r="A206" s="149" t="s">
        <v>50</v>
      </c>
      <c r="B206" s="11"/>
      <c r="C206" s="20">
        <f>C75</f>
        <v>32</v>
      </c>
      <c r="D206" s="20">
        <f t="shared" ref="D206:S206" si="71">D75</f>
        <v>2259050</v>
      </c>
      <c r="E206" s="20">
        <f t="shared" si="71"/>
        <v>1172996</v>
      </c>
      <c r="F206" s="20">
        <f t="shared" si="71"/>
        <v>-1086054</v>
      </c>
      <c r="G206" s="138">
        <f t="shared" si="71"/>
        <v>1490784</v>
      </c>
      <c r="H206" s="138">
        <f t="shared" si="71"/>
        <v>642042</v>
      </c>
      <c r="I206" s="138">
        <f t="shared" si="71"/>
        <v>-848742</v>
      </c>
      <c r="J206" s="138">
        <f t="shared" si="71"/>
        <v>628997</v>
      </c>
      <c r="K206" s="138">
        <f t="shared" si="71"/>
        <v>436532</v>
      </c>
      <c r="L206" s="138">
        <f t="shared" si="71"/>
        <v>-192465</v>
      </c>
      <c r="M206" s="138">
        <f t="shared" si="71"/>
        <v>679139</v>
      </c>
      <c r="N206" s="138">
        <f t="shared" si="71"/>
        <v>469308</v>
      </c>
      <c r="O206" s="138">
        <f t="shared" si="71"/>
        <v>-209831</v>
      </c>
      <c r="P206" s="27">
        <f t="shared" si="71"/>
        <v>5057970</v>
      </c>
      <c r="Q206" s="27">
        <f t="shared" si="71"/>
        <v>2720878</v>
      </c>
      <c r="R206" s="27">
        <f t="shared" si="71"/>
        <v>-2337092</v>
      </c>
      <c r="S206" s="22">
        <f t="shared" si="71"/>
        <v>53.793873826851481</v>
      </c>
    </row>
    <row r="207" spans="1:19" ht="23.25">
      <c r="A207" s="149" t="s">
        <v>57</v>
      </c>
      <c r="B207" s="11"/>
      <c r="C207" s="20">
        <f>C91</f>
        <v>24</v>
      </c>
      <c r="D207" s="20">
        <f t="shared" ref="D207:S207" si="72">D91</f>
        <v>1469909</v>
      </c>
      <c r="E207" s="20">
        <f t="shared" si="72"/>
        <v>736282</v>
      </c>
      <c r="F207" s="20">
        <f t="shared" si="72"/>
        <v>-733627</v>
      </c>
      <c r="G207" s="138">
        <f t="shared" si="72"/>
        <v>937452</v>
      </c>
      <c r="H207" s="138">
        <f t="shared" si="72"/>
        <v>306575</v>
      </c>
      <c r="I207" s="138">
        <f t="shared" si="72"/>
        <v>-630877</v>
      </c>
      <c r="J207" s="138">
        <f t="shared" si="72"/>
        <v>593602</v>
      </c>
      <c r="K207" s="138">
        <f t="shared" si="72"/>
        <v>278375</v>
      </c>
      <c r="L207" s="138">
        <f t="shared" si="72"/>
        <v>-315227</v>
      </c>
      <c r="M207" s="138">
        <f t="shared" si="72"/>
        <v>653543.5</v>
      </c>
      <c r="N207" s="138">
        <f t="shared" si="72"/>
        <v>304219</v>
      </c>
      <c r="O207" s="138">
        <f t="shared" si="72"/>
        <v>-349324.5</v>
      </c>
      <c r="P207" s="27">
        <f t="shared" si="72"/>
        <v>3654506.5</v>
      </c>
      <c r="Q207" s="27">
        <f t="shared" si="72"/>
        <v>1625451</v>
      </c>
      <c r="R207" s="27">
        <f t="shared" si="72"/>
        <v>-2029055.5</v>
      </c>
      <c r="S207" s="22">
        <f t="shared" si="72"/>
        <v>44.477989025330778</v>
      </c>
    </row>
    <row r="208" spans="1:19" ht="23.25">
      <c r="A208" s="149" t="s">
        <v>65</v>
      </c>
      <c r="B208" s="11"/>
      <c r="C208" s="20">
        <f>C106</f>
        <v>15</v>
      </c>
      <c r="D208" s="20">
        <f t="shared" ref="D208:S208" si="73">D106</f>
        <v>787623</v>
      </c>
      <c r="E208" s="20">
        <f t="shared" si="73"/>
        <v>467560</v>
      </c>
      <c r="F208" s="20">
        <f t="shared" si="73"/>
        <v>-320063</v>
      </c>
      <c r="G208" s="138">
        <f t="shared" si="73"/>
        <v>571699</v>
      </c>
      <c r="H208" s="138">
        <f t="shared" si="73"/>
        <v>151596</v>
      </c>
      <c r="I208" s="138">
        <f t="shared" si="73"/>
        <v>-420103</v>
      </c>
      <c r="J208" s="138">
        <f t="shared" si="73"/>
        <v>264362</v>
      </c>
      <c r="K208" s="138">
        <f t="shared" si="73"/>
        <v>148801</v>
      </c>
      <c r="L208" s="138">
        <f t="shared" si="73"/>
        <v>-115561</v>
      </c>
      <c r="M208" s="138">
        <f t="shared" si="73"/>
        <v>290619</v>
      </c>
      <c r="N208" s="138">
        <f t="shared" si="73"/>
        <v>158622</v>
      </c>
      <c r="O208" s="138">
        <f t="shared" si="73"/>
        <v>-131997</v>
      </c>
      <c r="P208" s="27">
        <f t="shared" si="73"/>
        <v>1914303</v>
      </c>
      <c r="Q208" s="27">
        <f t="shared" si="73"/>
        <v>926579</v>
      </c>
      <c r="R208" s="27">
        <f t="shared" si="73"/>
        <v>-987724</v>
      </c>
      <c r="S208" s="22">
        <f t="shared" si="73"/>
        <v>48.402943525659211</v>
      </c>
    </row>
    <row r="209" spans="1:19" ht="23.25">
      <c r="A209" s="149" t="s">
        <v>68</v>
      </c>
      <c r="B209" s="11"/>
      <c r="C209" s="20">
        <f>C126</f>
        <v>37</v>
      </c>
      <c r="D209" s="20">
        <f t="shared" ref="D209:S209" si="74">D126</f>
        <v>759205</v>
      </c>
      <c r="E209" s="20">
        <f t="shared" si="74"/>
        <v>390699</v>
      </c>
      <c r="F209" s="20">
        <f t="shared" si="74"/>
        <v>-368506</v>
      </c>
      <c r="G209" s="138">
        <f t="shared" si="74"/>
        <v>556024</v>
      </c>
      <c r="H209" s="138">
        <f t="shared" si="74"/>
        <v>217757</v>
      </c>
      <c r="I209" s="138">
        <f t="shared" si="74"/>
        <v>-338267</v>
      </c>
      <c r="J209" s="138">
        <f t="shared" si="74"/>
        <v>530147</v>
      </c>
      <c r="K209" s="138">
        <f t="shared" si="74"/>
        <v>120514</v>
      </c>
      <c r="L209" s="138">
        <f t="shared" si="74"/>
        <v>-409633</v>
      </c>
      <c r="M209" s="138">
        <f t="shared" si="74"/>
        <v>580371.5</v>
      </c>
      <c r="N209" s="138">
        <f t="shared" si="74"/>
        <v>292880</v>
      </c>
      <c r="O209" s="138">
        <f t="shared" si="74"/>
        <v>-287492</v>
      </c>
      <c r="P209" s="27">
        <f t="shared" si="74"/>
        <v>2425747.5</v>
      </c>
      <c r="Q209" s="27">
        <f t="shared" si="74"/>
        <v>1021850</v>
      </c>
      <c r="R209" s="27">
        <f t="shared" si="74"/>
        <v>-1403898</v>
      </c>
      <c r="S209" s="22">
        <f t="shared" si="74"/>
        <v>42.12515935809477</v>
      </c>
    </row>
    <row r="210" spans="1:19" ht="23.25">
      <c r="A210" s="149" t="s">
        <v>74</v>
      </c>
      <c r="B210" s="11"/>
      <c r="C210" s="20">
        <f>C142</f>
        <v>27</v>
      </c>
      <c r="D210" s="20">
        <f t="shared" ref="D210:S210" si="75">D142</f>
        <v>752489</v>
      </c>
      <c r="E210" s="20">
        <f t="shared" si="75"/>
        <v>625563</v>
      </c>
      <c r="F210" s="20">
        <f t="shared" si="75"/>
        <v>-126926</v>
      </c>
      <c r="G210" s="138">
        <f t="shared" si="75"/>
        <v>637253</v>
      </c>
      <c r="H210" s="138">
        <f t="shared" si="75"/>
        <v>251649</v>
      </c>
      <c r="I210" s="138">
        <f t="shared" si="75"/>
        <v>-385604</v>
      </c>
      <c r="J210" s="138">
        <f t="shared" si="75"/>
        <v>727819</v>
      </c>
      <c r="K210" s="138">
        <f t="shared" si="75"/>
        <v>342474</v>
      </c>
      <c r="L210" s="138">
        <f t="shared" si="75"/>
        <v>-385345</v>
      </c>
      <c r="M210" s="138">
        <f t="shared" si="75"/>
        <v>793563</v>
      </c>
      <c r="N210" s="138">
        <f t="shared" si="75"/>
        <v>276575</v>
      </c>
      <c r="O210" s="138">
        <f t="shared" si="75"/>
        <v>-516988</v>
      </c>
      <c r="P210" s="27">
        <f t="shared" si="75"/>
        <v>2911124</v>
      </c>
      <c r="Q210" s="27">
        <f t="shared" si="75"/>
        <v>1496261</v>
      </c>
      <c r="R210" s="27">
        <f t="shared" si="75"/>
        <v>-1414863</v>
      </c>
      <c r="S210" s="22">
        <f t="shared" si="75"/>
        <v>51.398051062063999</v>
      </c>
    </row>
    <row r="211" spans="1:19" ht="23.25">
      <c r="A211" s="204" t="s">
        <v>79</v>
      </c>
      <c r="B211" s="11"/>
      <c r="C211" s="20">
        <f>C160</f>
        <v>3</v>
      </c>
      <c r="D211" s="20">
        <f t="shared" ref="D211:S211" si="76">D160</f>
        <v>147171</v>
      </c>
      <c r="E211" s="20">
        <f t="shared" si="76"/>
        <v>90880</v>
      </c>
      <c r="F211" s="20">
        <f t="shared" si="76"/>
        <v>-56291</v>
      </c>
      <c r="G211" s="138">
        <f t="shared" si="76"/>
        <v>120752</v>
      </c>
      <c r="H211" s="138">
        <f t="shared" si="76"/>
        <v>24000</v>
      </c>
      <c r="I211" s="138">
        <f t="shared" si="76"/>
        <v>-96752</v>
      </c>
      <c r="J211" s="138">
        <f t="shared" si="76"/>
        <v>161855</v>
      </c>
      <c r="K211" s="138">
        <f t="shared" si="76"/>
        <v>86556</v>
      </c>
      <c r="L211" s="138">
        <f t="shared" si="76"/>
        <v>-6743</v>
      </c>
      <c r="M211" s="138">
        <f t="shared" si="76"/>
        <v>119618.5</v>
      </c>
      <c r="N211" s="138">
        <f t="shared" si="76"/>
        <v>48979</v>
      </c>
      <c r="O211" s="138">
        <f t="shared" si="76"/>
        <v>-70639.5</v>
      </c>
      <c r="P211" s="27">
        <f t="shared" si="76"/>
        <v>549396.5</v>
      </c>
      <c r="Q211" s="27">
        <f t="shared" si="76"/>
        <v>250415</v>
      </c>
      <c r="R211" s="27">
        <f t="shared" si="76"/>
        <v>-230425.5</v>
      </c>
      <c r="S211" s="22">
        <f t="shared" si="76"/>
        <v>45.580013705948254</v>
      </c>
    </row>
    <row r="212" spans="1:19" ht="23.25">
      <c r="A212" s="149" t="s">
        <v>85</v>
      </c>
      <c r="B212" s="11"/>
      <c r="C212" s="20">
        <f>C184</f>
        <v>36</v>
      </c>
      <c r="D212" s="20">
        <f t="shared" ref="D212:S212" si="77">D184</f>
        <v>1481055</v>
      </c>
      <c r="E212" s="20">
        <f t="shared" si="77"/>
        <v>1027243</v>
      </c>
      <c r="F212" s="20">
        <f t="shared" si="77"/>
        <v>-453812</v>
      </c>
      <c r="G212" s="138">
        <f t="shared" si="77"/>
        <v>1091496</v>
      </c>
      <c r="H212" s="138">
        <f t="shared" si="77"/>
        <v>697247</v>
      </c>
      <c r="I212" s="138">
        <f t="shared" si="77"/>
        <v>-394249</v>
      </c>
      <c r="J212" s="138">
        <f t="shared" si="77"/>
        <v>448655</v>
      </c>
      <c r="K212" s="138">
        <f t="shared" si="77"/>
        <v>180977</v>
      </c>
      <c r="L212" s="138">
        <f t="shared" si="77"/>
        <v>-267678</v>
      </c>
      <c r="M212" s="138">
        <f t="shared" si="77"/>
        <v>285898</v>
      </c>
      <c r="N212" s="138">
        <f t="shared" si="77"/>
        <v>51521</v>
      </c>
      <c r="O212" s="138">
        <f t="shared" si="77"/>
        <v>-234377</v>
      </c>
      <c r="P212" s="27">
        <f t="shared" si="77"/>
        <v>3307104</v>
      </c>
      <c r="Q212" s="27">
        <f t="shared" si="77"/>
        <v>1956988</v>
      </c>
      <c r="R212" s="27">
        <f t="shared" si="77"/>
        <v>-1350116</v>
      </c>
      <c r="S212" s="22">
        <f t="shared" si="77"/>
        <v>59.175278430917203</v>
      </c>
    </row>
    <row r="213" spans="1:19" ht="23.25">
      <c r="A213" s="129"/>
      <c r="B213" s="11"/>
      <c r="C213" s="34">
        <f>SUM(C203:C212)</f>
        <v>232</v>
      </c>
      <c r="D213" s="34">
        <f t="shared" ref="D213:F213" si="78">SUM(D203:D212)</f>
        <v>9973984</v>
      </c>
      <c r="E213" s="34">
        <f t="shared" si="78"/>
        <v>5556934</v>
      </c>
      <c r="F213" s="34">
        <f t="shared" si="78"/>
        <v>-3448900</v>
      </c>
      <c r="G213" s="125">
        <f t="shared" ref="G213:L213" si="79">SUM(G203:G212)</f>
        <v>7457061</v>
      </c>
      <c r="H213" s="125">
        <f t="shared" si="79"/>
        <v>3100883</v>
      </c>
      <c r="I213" s="205">
        <f t="shared" si="79"/>
        <v>-4356178</v>
      </c>
      <c r="J213" s="190">
        <f>SUM(J203:J212)</f>
        <v>5252240</v>
      </c>
      <c r="K213" s="190">
        <f t="shared" si="79"/>
        <v>2354389</v>
      </c>
      <c r="L213" s="206">
        <f t="shared" si="79"/>
        <v>-2829295</v>
      </c>
      <c r="M213" s="207">
        <f>SUM(M202:M212)</f>
        <v>5490819.5</v>
      </c>
      <c r="N213" s="207">
        <f>SUM(N203:N212)</f>
        <v>2332629</v>
      </c>
      <c r="O213" s="207">
        <f>SUM(O203:O212)</f>
        <v>-3158041</v>
      </c>
      <c r="P213" s="190">
        <f>SUM(P203:P212)</f>
        <v>28174104.5</v>
      </c>
      <c r="Q213" s="190">
        <f>SUM(Q203:Q212)</f>
        <v>13344835</v>
      </c>
      <c r="R213" s="206">
        <f>SUM(R203:R212)</f>
        <v>-13792414</v>
      </c>
      <c r="S213" s="22">
        <f>Q213*100/P213</f>
        <v>47.365604823393767</v>
      </c>
    </row>
    <row r="214" spans="1:19" ht="15.75">
      <c r="A214" s="11"/>
      <c r="B214" s="11"/>
      <c r="C214" s="34"/>
      <c r="D214" s="34"/>
      <c r="E214" s="34"/>
      <c r="F214" s="34"/>
      <c r="G214" s="125"/>
      <c r="H214" s="125"/>
      <c r="I214" s="205"/>
      <c r="J214" s="125"/>
      <c r="K214" s="125"/>
      <c r="L214" s="205"/>
      <c r="M214" s="205"/>
      <c r="N214" s="205"/>
      <c r="O214" s="205"/>
      <c r="P214" s="125"/>
      <c r="Q214" s="125"/>
      <c r="R214" s="205"/>
      <c r="S214" s="205"/>
    </row>
  </sheetData>
  <mergeCells count="75">
    <mergeCell ref="J198:L198"/>
    <mergeCell ref="M198:O198"/>
    <mergeCell ref="P198:R198"/>
    <mergeCell ref="P174:R174"/>
    <mergeCell ref="P196:S196"/>
    <mergeCell ref="A198:C198"/>
    <mergeCell ref="D198:F198"/>
    <mergeCell ref="G198:I198"/>
    <mergeCell ref="A174:C174"/>
    <mergeCell ref="D174:F174"/>
    <mergeCell ref="G174:I174"/>
    <mergeCell ref="J174:L174"/>
    <mergeCell ref="M174:O174"/>
    <mergeCell ref="G152:I152"/>
    <mergeCell ref="J152:L152"/>
    <mergeCell ref="M152:O152"/>
    <mergeCell ref="P152:R152"/>
    <mergeCell ref="P134:R134"/>
    <mergeCell ref="P146:S146"/>
    <mergeCell ref="A152:C152"/>
    <mergeCell ref="D152:F152"/>
    <mergeCell ref="P127:S127"/>
    <mergeCell ref="D133:S133"/>
    <mergeCell ref="A134:C134"/>
    <mergeCell ref="D134:F134"/>
    <mergeCell ref="G134:I134"/>
    <mergeCell ref="J134:L134"/>
    <mergeCell ref="M134:O134"/>
    <mergeCell ref="J117:L117"/>
    <mergeCell ref="M117:O117"/>
    <mergeCell ref="P117:R117"/>
    <mergeCell ref="P99:R99"/>
    <mergeCell ref="P110:S110"/>
    <mergeCell ref="A117:C117"/>
    <mergeCell ref="D117:F117"/>
    <mergeCell ref="G117:I117"/>
    <mergeCell ref="P93:S93"/>
    <mergeCell ref="A99:C99"/>
    <mergeCell ref="D99:F99"/>
    <mergeCell ref="G99:I99"/>
    <mergeCell ref="J99:L99"/>
    <mergeCell ref="M99:O99"/>
    <mergeCell ref="J82:L82"/>
    <mergeCell ref="M82:O82"/>
    <mergeCell ref="P82:R82"/>
    <mergeCell ref="P65:R65"/>
    <mergeCell ref="P79:S79"/>
    <mergeCell ref="A82:C82"/>
    <mergeCell ref="D82:F82"/>
    <mergeCell ref="G82:I82"/>
    <mergeCell ref="P57:S57"/>
    <mergeCell ref="A65:C65"/>
    <mergeCell ref="D65:F65"/>
    <mergeCell ref="G65:I65"/>
    <mergeCell ref="J65:L65"/>
    <mergeCell ref="M65:O65"/>
    <mergeCell ref="J36:L36"/>
    <mergeCell ref="M36:O36"/>
    <mergeCell ref="P36:R36"/>
    <mergeCell ref="P17:R17"/>
    <mergeCell ref="P30:S30"/>
    <mergeCell ref="A36:C36"/>
    <mergeCell ref="D36:F36"/>
    <mergeCell ref="G36:I36"/>
    <mergeCell ref="I11:S11"/>
    <mergeCell ref="A17:C17"/>
    <mergeCell ref="D17:F17"/>
    <mergeCell ref="G17:I17"/>
    <mergeCell ref="J17:L17"/>
    <mergeCell ref="M17:O17"/>
    <mergeCell ref="J1:L1"/>
    <mergeCell ref="M1:O1"/>
    <mergeCell ref="P1:R1"/>
    <mergeCell ref="D1:F1"/>
    <mergeCell ref="G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2015-01-22T10:26:53Z</dcterms:modified>
</cp:coreProperties>
</file>